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SIRET- 02 24\"/>
    </mc:Choice>
  </mc:AlternateContent>
  <bookViews>
    <workbookView xWindow="-105" yWindow="-105" windowWidth="23265" windowHeight="12465" tabRatio="845" activeTab="3"/>
  </bookViews>
  <sheets>
    <sheet name="Formato 6 a)" sheetId="7" r:id="rId1"/>
    <sheet name="Formato 6 b)" sheetId="8" r:id="rId2"/>
    <sheet name="Formato 6 c)" sheetId="9" r:id="rId3"/>
    <sheet name="Formato 6 d)" sheetId="10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9" l="1"/>
  <c r="G74" i="9"/>
  <c r="G75" i="9"/>
  <c r="G72" i="9"/>
  <c r="G63" i="9"/>
  <c r="G64" i="9"/>
  <c r="G65" i="9"/>
  <c r="G66" i="9"/>
  <c r="G67" i="9"/>
  <c r="G68" i="9"/>
  <c r="G69" i="9"/>
  <c r="G70" i="9"/>
  <c r="G62" i="9"/>
  <c r="G55" i="9"/>
  <c r="G56" i="9"/>
  <c r="G57" i="9"/>
  <c r="G58" i="9"/>
  <c r="G59" i="9"/>
  <c r="G60" i="9"/>
  <c r="G54" i="9"/>
  <c r="G51" i="9"/>
  <c r="G52" i="9"/>
  <c r="G46" i="9"/>
  <c r="G47" i="9"/>
  <c r="G48" i="9"/>
  <c r="G49" i="9"/>
  <c r="G50" i="9"/>
  <c r="G45" i="9"/>
  <c r="G39" i="9"/>
  <c r="G40" i="9"/>
  <c r="G41" i="9"/>
  <c r="G38" i="9"/>
  <c r="G34" i="9"/>
  <c r="G35" i="9"/>
  <c r="G36" i="9"/>
  <c r="G29" i="9"/>
  <c r="G30" i="9"/>
  <c r="G31" i="9"/>
  <c r="G32" i="9"/>
  <c r="G33" i="9"/>
  <c r="G28" i="9"/>
  <c r="G21" i="9"/>
  <c r="G22" i="9"/>
  <c r="G23" i="9"/>
  <c r="G24" i="9"/>
  <c r="G25" i="9"/>
  <c r="G26" i="9"/>
  <c r="G20" i="9"/>
  <c r="G71" i="9" l="1"/>
  <c r="G44" i="9"/>
  <c r="G17" i="9"/>
  <c r="G18" i="9"/>
  <c r="G12" i="9"/>
  <c r="G13" i="9"/>
  <c r="G14" i="9"/>
  <c r="G15" i="9"/>
  <c r="G16" i="9"/>
  <c r="G11" i="9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87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10" i="8"/>
  <c r="D103" i="7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C86" i="8"/>
  <c r="D86" i="8"/>
  <c r="E86" i="8"/>
  <c r="F86" i="8"/>
  <c r="G86" i="8"/>
  <c r="B86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1" i="7" l="1"/>
  <c r="G146" i="7"/>
  <c r="E119" i="8"/>
  <c r="C9" i="9"/>
  <c r="F119" i="8"/>
  <c r="E84" i="7"/>
  <c r="G62" i="7"/>
  <c r="G28" i="7"/>
  <c r="C9" i="7"/>
  <c r="C43" i="9"/>
  <c r="B43" i="9"/>
  <c r="D9" i="9"/>
  <c r="E9" i="9"/>
  <c r="G9" i="9"/>
  <c r="B9" i="9"/>
  <c r="D43" i="9"/>
  <c r="E43" i="9"/>
  <c r="G43" i="9"/>
  <c r="B119" i="8"/>
  <c r="D119" i="8"/>
  <c r="C119" i="8"/>
  <c r="G119" i="8"/>
  <c r="G123" i="7"/>
  <c r="B84" i="7"/>
  <c r="C84" i="7"/>
  <c r="C159" i="7" s="1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F43" i="9"/>
  <c r="F9" i="9"/>
  <c r="G103" i="7"/>
  <c r="G85" i="7"/>
  <c r="G48" i="7"/>
  <c r="G10" i="7"/>
  <c r="F9" i="7"/>
  <c r="D9" i="7"/>
  <c r="G77" i="9" l="1"/>
  <c r="C77" i="9"/>
  <c r="D77" i="9"/>
  <c r="E77" i="9"/>
  <c r="E159" i="7"/>
  <c r="F159" i="7"/>
  <c r="B159" i="7"/>
  <c r="G9" i="7"/>
  <c r="B77" i="9"/>
  <c r="F77" i="9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28" i="10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<sst xmlns="http://schemas.openxmlformats.org/spreadsheetml/2006/main" count="584" uniqueCount="353">
  <si>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</si>
  <si>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</si>
  <si>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</si>
  <si>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</si>
  <si>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</si>
  <si>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</si>
  <si>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</si>
  <si>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</si>
  <si>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</si>
  <si>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</si>
  <si>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</si>
  <si>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</si>
  <si>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</si>
  <si>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</si>
  <si>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</si>
  <si>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</si>
  <si>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</si>
  <si>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</si>
  <si>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</si>
  <si>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</si>
  <si>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</si>
  <si>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</si>
  <si>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</si>
  <si>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</si>
  <si>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</si>
  <si>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</si>
  <si>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</si>
  <si>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</si>
  <si>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</si>
  <si>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</si>
  <si>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</si>
  <si>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</si>
  <si>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</si>
  <si>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</si>
  <si>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</si>
  <si>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</si>
  <si>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</si>
  <si>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</si>
  <si>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</si>
  <si>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</si>
  <si>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</si>
  <si>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</si>
  <si>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</si>
  <si>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</si>
  <si>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</si>
  <si>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</si>
  <si>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</si>
  <si>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</si>
  <si>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</si>
  <si>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</si>
  <si>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</si>
  <si>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</si>
  <si>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</si>
  <si>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</si>
  <si>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</si>
  <si>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</si>
  <si>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</si>
  <si>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</si>
  <si>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</si>
  <si>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</si>
  <si>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</si>
  <si>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</si>
  <si>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</si>
  <si>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</si>
  <si>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</si>
  <si>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</si>
  <si>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</si>
  <si>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</si>
  <si>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</si>
  <si>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</si>
  <si>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</si>
  <si>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</si>
  <si>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</si>
  <si>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</si>
  <si>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</si>
  <si>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</si>
  <si>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</si>
  <si>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</si>
  <si>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</si>
  <si>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</si>
  <si>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</si>
  <si>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</si>
  <si>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</si>
  <si>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</si>
  <si>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</si>
  <si>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</si>
  <si>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</si>
  <si>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</si>
  <si>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</si>
  <si>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</si>
  <si>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</si>
  <si>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</si>
  <si>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</si>
  <si>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</si>
  <si>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</si>
  <si>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</si>
  <si>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</si>
  <si>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</si>
  <si>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</si>
  <si>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</si>
  <si>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</si>
  <si>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</si>
  <si>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</si>
  <si>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</si>
  <si>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</si>
  <si>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</si>
  <si>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</si>
  <si>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</si>
  <si>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</si>
  <si>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</si>
  <si>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</si>
  <si>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</si>
  <si>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</si>
  <si>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</si>
  <si>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</si>
  <si>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</si>
  <si>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</si>
  <si>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</si>
  <si>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</si>
  <si>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</si>
  <si>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</si>
  <si>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</si>
  <si>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</si>
  <si>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</si>
  <si>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</si>
  <si>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</si>
  <si>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</si>
  <si>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</si>
  <si>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</si>
  <si>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</si>
  <si>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</si>
  <si>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</si>
  <si>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</si>
  <si>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</si>
  <si>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</si>
  <si>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</si>
  <si>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</si>
  <si>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</si>
  <si>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</si>
  <si>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</si>
  <si>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</si>
  <si>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</si>
  <si>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</si>
  <si>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</si>
  <si>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</si>
  <si>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</si>
  <si>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</si>
  <si>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</si>
  <si>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</si>
  <si>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</si>
  <si>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</si>
  <si>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</si>
  <si>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</si>
  <si>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</si>
  <si>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</si>
  <si>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</si>
  <si>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</si>
  <si>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</si>
  <si>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</si>
  <si>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</si>
  <si>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</si>
  <si>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</si>
  <si>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</si>
  <si>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</si>
  <si>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</si>
  <si>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</si>
  <si>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</si>
  <si>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</si>
  <si>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</si>
  <si>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</si>
  <si>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</si>
  <si>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</si>
  <si>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</si>
  <si>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</si>
  <si>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</si>
  <si>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</si>
  <si>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</si>
  <si>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</si>
  <si>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</si>
  <si>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</si>
  <si>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</si>
  <si>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</si>
  <si>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</si>
  <si>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</si>
  <si>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</si>
  <si>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</si>
  <si>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</si>
  <si>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</si>
  <si>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</si>
  <si>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</si>
  <si>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</si>
  <si>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</si>
  <si>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</si>
  <si>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</si>
  <si>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</si>
  <si>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</si>
  <si>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</si>
  <si>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</si>
  <si>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</si>
  <si>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</si>
  <si>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</si>
  <si>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</si>
  <si>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</si>
  <si>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</si>
  <si>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</si>
  <si>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</si>
  <si>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</si>
  <si>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</si>
  <si>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</si>
  <si>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</si>
  <si>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</si>
  <si>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</si>
  <si>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</si>
  <si>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</si>
  <si>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</si>
  <si>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</si>
  <si>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</si>
  <si>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</si>
  <si>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</si>
  <si>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</si>
  <si>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</si>
  <si>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</si>
  <si>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</si>
  <si>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</si>
  <si>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</si>
  <si>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</si>
  <si>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</si>
  <si>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</si>
  <si>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</si>
  <si>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</si>
  <si>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</si>
  <si>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</si>
  <si>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</si>
  <si>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</si>
  <si>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</si>
  <si>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</si>
  <si>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</si>
  <si>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</si>
  <si>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</si>
  <si>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</si>
  <si>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</si>
  <si>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</si>
  <si>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</si>
  <si>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</si>
  <si>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</si>
  <si>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</si>
  <si>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</si>
  <si>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</si>
  <si>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</si>
  <si>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</si>
  <si>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</si>
  <si>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</si>
  <si>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</si>
  <si>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</si>
  <si>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</si>
  <si>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</si>
  <si>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</si>
  <si>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</si>
  <si>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</si>
  <si>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</si>
  <si>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</si>
  <si>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</si>
  <si>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</si>
  <si>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</si>
  <si>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</si>
  <si>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</si>
  <si>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</si>
  <si>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</si>
  <si>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</si>
  <si>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</si>
  <si>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</si>
  <si>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</si>
  <si>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</si>
  <si>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</si>
  <si>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LEON (a)</t>
  </si>
  <si>
    <t>Del 1 de Enero al 30 de Junio de 2024 (b)</t>
  </si>
  <si>
    <t xml:space="preserve">     1009 Presidente Municipal</t>
  </si>
  <si>
    <t xml:space="preserve">     1010 Síndicos</t>
  </si>
  <si>
    <t xml:space="preserve">     1011 Regidores</t>
  </si>
  <si>
    <t xml:space="preserve">     1012 Delegados y Subdelegados Municipales</t>
  </si>
  <si>
    <t xml:space="preserve">     1194 Dirección de Presupuesto Participativo y Delegaciones</t>
  </si>
  <si>
    <t xml:space="preserve">     1195 Secretaría de Vinculación y Atención a los Leoneses</t>
  </si>
  <si>
    <t xml:space="preserve">     1196 Dirección de Relaciones Públicas y Agenda</t>
  </si>
  <si>
    <t xml:space="preserve">     1198 Dirección de Atención Ciudadana</t>
  </si>
  <si>
    <t xml:space="preserve">     1210 Secretaría del H. Ayuntamiento</t>
  </si>
  <si>
    <t xml:space="preserve">     1211 Dirección General de Asuntos Jurídicos</t>
  </si>
  <si>
    <t xml:space="preserve">     1212 Dirección General de Gobierno</t>
  </si>
  <si>
    <t xml:space="preserve">     1214 Dirección General de Apoyo a la Función Edilicia</t>
  </si>
  <si>
    <t xml:space="preserve">     1216 Dirección General de Archivos</t>
  </si>
  <si>
    <t xml:space="preserve">     1218 Subsecretaría Técnica</t>
  </si>
  <si>
    <t xml:space="preserve">     1310 Tesorería Municipal</t>
  </si>
  <si>
    <t xml:space="preserve">     1311 Dirección General de Egresos</t>
  </si>
  <si>
    <t xml:space="preserve">     1314 Dirección General de Ingresos</t>
  </si>
  <si>
    <t xml:space="preserve">     1315 Dirección General de Recursos Materiales y Servicios Generales</t>
  </si>
  <si>
    <t xml:space="preserve">     1316 Dirección General de Inversión Pública</t>
  </si>
  <si>
    <t xml:space="preserve">     1410 Contraloría Municipal</t>
  </si>
  <si>
    <t xml:space="preserve">     1510 Secretaría de Seguridad, Prevención y Protección Ciudadana</t>
  </si>
  <si>
    <t xml:space="preserve">     1512 Dirección General de Policía Municipal y Policía Vial</t>
  </si>
  <si>
    <t xml:space="preserve">     1514 Dirección General de Protección Civil</t>
  </si>
  <si>
    <t xml:space="preserve">     1517 Dirección General de Prevención del Delito y Participación Social</t>
  </si>
  <si>
    <t xml:space="preserve">     1519 Dirección de Centro de Formación Policial</t>
  </si>
  <si>
    <t xml:space="preserve">     1520 Dirección General del Centro de Cómputo, Comando, Comunicaciones y Control (C4)</t>
  </si>
  <si>
    <t xml:space="preserve">     1521 Dirección de Regulación de la Seguridad Privada</t>
  </si>
  <si>
    <t xml:space="preserve">     1522 Subsecretaría de Seguridad y Protección</t>
  </si>
  <si>
    <t xml:space="preserve">     1523 Juzgado Cívico General</t>
  </si>
  <si>
    <t xml:space="preserve">     1524 Comisionado de Prevención y Atención Ciudadana</t>
  </si>
  <si>
    <t xml:space="preserve">     1525 Dirección General de Asuntos Jurídicos y Derechos Humanos</t>
  </si>
  <si>
    <t xml:space="preserve">     1526 Dirección General de Planeación y Administración</t>
  </si>
  <si>
    <t xml:space="preserve">     1527 Dirección General de Fiscalización y Control</t>
  </si>
  <si>
    <t xml:space="preserve">     1610 Dirección General de Comunicación Social</t>
  </si>
  <si>
    <t xml:space="preserve">     1710 Dirección General de Desarrollo Institucional</t>
  </si>
  <si>
    <t xml:space="preserve">     1800 Secretaría para el Fortalecimiento Social de León</t>
  </si>
  <si>
    <t xml:space="preserve">     1810 Dirección General de Desarrollo Rural</t>
  </si>
  <si>
    <t xml:space="preserve">     1815 Dirección General de Desarrollo Social</t>
  </si>
  <si>
    <t xml:space="preserve">     1816 Dirección de Programas Estratégicos</t>
  </si>
  <si>
    <t xml:space="preserve">     1910 Dirección de Desarrollo y Participación Ciudadana</t>
  </si>
  <si>
    <t xml:space="preserve">     2010 Dirección General de Desarrollo Urbano</t>
  </si>
  <si>
    <t xml:space="preserve">     2100 Secretaría para la Reactivación Económica de León</t>
  </si>
  <si>
    <t xml:space="preserve">     2110 Dirección General de Economía</t>
  </si>
  <si>
    <t xml:space="preserve">     2111 Dirección de Comercio, Consumo y Abasto</t>
  </si>
  <si>
    <t xml:space="preserve">     2112 Dirección de Atracción de Inversiones</t>
  </si>
  <si>
    <t xml:space="preserve">     2210 Dirección General de Educación</t>
  </si>
  <si>
    <t xml:space="preserve">     2310 Dirección General de Medio Ambiente</t>
  </si>
  <si>
    <t xml:space="preserve">     2410 Dirección General de Movilidad</t>
  </si>
  <si>
    <t xml:space="preserve">     2510 Dirección General de Obra Pública</t>
  </si>
  <si>
    <t xml:space="preserve">     2610 Dirección General de Salud</t>
  </si>
  <si>
    <t xml:space="preserve">     2715 Provisiones Económicas</t>
  </si>
  <si>
    <t xml:space="preserve">     2810 Egreso Aplicable a Diversas Dependencias</t>
  </si>
  <si>
    <t xml:space="preserve">     3110 Dirección General de Hospitalidad y Turismo</t>
  </si>
  <si>
    <t xml:space="preserve">     3210 Dirección General de Innovación</t>
  </si>
  <si>
    <t xml:space="preserve">     3510 Dirección General de Gestión Gubernamental</t>
  </si>
  <si>
    <t xml:space="preserve">     3610 Dirección General de Parques y Espacios Públicos</t>
  </si>
  <si>
    <t xml:space="preserve">     4010 Unidad de Transparencia</t>
  </si>
  <si>
    <t xml:space="preserve">     4011 Juzgados Administrativos Municipales</t>
  </si>
  <si>
    <t xml:space="preserve">     4012 Defensoría de Oficio en Materia Administrativa</t>
  </si>
  <si>
    <t xml:space="preserve">     4013 Instituto Municipal de Planeación (IMPLAN)</t>
  </si>
  <si>
    <t xml:space="preserve">     5010 Patronato de Bomberos de León Guanajuato</t>
  </si>
  <si>
    <t xml:space="preserve">     5011 Comisión Municipal de Cultura Física y Deporte de León (COMUDE)</t>
  </si>
  <si>
    <t xml:space="preserve">     5012 Sistema para el Desarrollo Integral de la Familia (DIF León)</t>
  </si>
  <si>
    <t xml:space="preserve">     5013 Patronato Explora</t>
  </si>
  <si>
    <t xml:space="preserve">     5015 Patronato de la Feria Estatal de León y Parque Ecológico</t>
  </si>
  <si>
    <t xml:space="preserve">     5017 Instituto Municipal de Vivienda de León (IMUVI)</t>
  </si>
  <si>
    <t xml:space="preserve">     5018 Instituto Cultural de León (ICL)</t>
  </si>
  <si>
    <t xml:space="preserve">     5019 Instituto Municipal de las Mujeres</t>
  </si>
  <si>
    <t xml:space="preserve">     5021 Patronato del Parque Zoológico de León</t>
  </si>
  <si>
    <t xml:space="preserve">     5051 Fideicomiso de Obras por Cooperación (FIDOC)</t>
  </si>
  <si>
    <t xml:space="preserve">     5052 Instituto Municipal de la Juventud</t>
  </si>
  <si>
    <t xml:space="preserve">     5053 Patronato del Parque Ecológico Metropolitano</t>
  </si>
  <si>
    <t xml:space="preserve">     5056 Fideicomiso Museo de la Ciudad de León</t>
  </si>
  <si>
    <t xml:space="preserve">     5057 Sistema Integral de Aseo Público de León (SIAP)</t>
  </si>
  <si>
    <t xml:space="preserve">     5058 Academia Metropolitana de Seguridad Pública de León</t>
  </si>
  <si>
    <t xml:space="preserve">     1524 Comisionado de Prevención y Atención Ciudadana	580</t>
  </si>
  <si>
    <t xml:space="preserve">     3010 Deuda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</si>
</sst>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42578125" customWidth="1"/>
    <col min="4" max="6" width="19.140625" bestFit="1" customWidth="1"/>
    <col min="7" max="7" width="17.28515625" bestFit="1" customWidth="1"/>
    <col min="8" max="8" width="2.42578125" customWidth="1"/>
  </cols>
  <sheetData>
    <row r="1" spans="1:7" ht="41.1" customHeight="1" x14ac:dyDescent="0.25">
      <c r="A1" s="97" t="s">
        <v>19</v>
      </c>
      <c r="B1" s="90"/>
      <c r="C1" s="90"/>
      <c r="D1" s="90"/>
      <c r="E1" s="90"/>
      <c r="F1" s="90"/>
      <c r="G1" s="91"/>
    </row>
    <row r="2" spans="1:7" x14ac:dyDescent="0.25">
      <c r="A2" s="76" t="s">
        <v>274</v>
      </c>
      <c r="B2" s="76"/>
      <c r="C2" s="76"/>
      <c r="D2" s="76"/>
      <c r="E2" s="76"/>
      <c r="F2" s="76"/>
      <c r="G2" s="76"/>
    </row>
    <row r="3" spans="1:7" x14ac:dyDescent="0.25">
      <c r="A3" s="77" t="s">
        <v>20</v>
      </c>
      <c r="B3" s="77"/>
      <c r="C3" s="77"/>
      <c r="D3" s="77"/>
      <c r="E3" s="77"/>
      <c r="F3" s="77"/>
      <c r="G3" s="77"/>
    </row>
    <row r="4" spans="1:7" x14ac:dyDescent="0.25">
      <c r="A4" s="77" t="s">
        <v>21</v>
      </c>
      <c r="B4" s="77"/>
      <c r="C4" s="77"/>
      <c r="D4" s="77"/>
      <c r="E4" s="77"/>
      <c r="F4" s="77"/>
      <c r="G4" s="77"/>
    </row>
    <row r="5" spans="1:7" x14ac:dyDescent="0.25">
      <c r="A5" s="77" t="s">
        <v>275</v>
      </c>
      <c r="B5" s="77"/>
      <c r="C5" s="77"/>
      <c r="D5" s="77"/>
      <c r="E5" s="77"/>
      <c r="F5" s="77"/>
      <c r="G5" s="77"/>
    </row>
    <row r="6" spans="1:7" x14ac:dyDescent="0.25">
      <c r="A6" s="78" t="s">
        <v>0</v>
      </c>
      <c r="B6" s="78"/>
      <c r="C6" s="78"/>
      <c r="D6" s="78"/>
      <c r="E6" s="78"/>
      <c r="F6" s="78"/>
      <c r="G6" s="78"/>
    </row>
    <row r="7" spans="1:7" x14ac:dyDescent="0.25">
      <c r="A7" s="95" t="s">
        <v>1</v>
      </c>
      <c r="B7" s="95" t="s">
        <v>22</v>
      </c>
      <c r="C7" s="95"/>
      <c r="D7" s="95"/>
      <c r="E7" s="95"/>
      <c r="F7" s="95"/>
      <c r="G7" s="96" t="s">
        <v>23</v>
      </c>
    </row>
    <row r="8" spans="1:7" ht="30" x14ac:dyDescent="0.25">
      <c r="A8" s="95"/>
      <c r="B8" s="3" t="s">
        <v>24</v>
      </c>
      <c r="C8" s="3" t="s">
        <v>25</v>
      </c>
      <c r="D8" s="3" t="s">
        <v>26</v>
      </c>
      <c r="E8" s="3" t="s">
        <v>3</v>
      </c>
      <c r="F8" s="3" t="s">
        <v>27</v>
      </c>
      <c r="G8" s="95"/>
    </row>
    <row r="9" spans="1:7" x14ac:dyDescent="0.25">
      <c r="A9" s="8" t="s">
        <v>28</v>
      </c>
      <c r="B9" s="53">
        <f t="shared" ref="B9:G9" si="0">SUM(B10,B18,B28,B38,B48,B58,B62,B71,B75)</f>
        <v>6441894870.7600002</v>
      </c>
      <c r="C9" s="53">
        <f t="shared" si="0"/>
        <v>3206334460.7100005</v>
      </c>
      <c r="D9" s="53">
        <f t="shared" si="0"/>
        <v>9648229331.4699993</v>
      </c>
      <c r="E9" s="53">
        <f t="shared" si="0"/>
        <v>3390745889.6900001</v>
      </c>
      <c r="F9" s="53">
        <f t="shared" si="0"/>
        <v>3255858073.8599992</v>
      </c>
      <c r="G9" s="53">
        <f t="shared" si="0"/>
        <v>6257483441.7799997</v>
      </c>
    </row>
    <row r="10" spans="1:7" x14ac:dyDescent="0.25">
      <c r="A10" s="54" t="s">
        <v>29</v>
      </c>
      <c r="B10" s="53">
        <f t="shared" ref="B10:G10" si="1">SUM(B11:B17)</f>
        <v>3056390983.1199999</v>
      </c>
      <c r="C10" s="53">
        <f t="shared" si="1"/>
        <v>-29999999.999999896</v>
      </c>
      <c r="D10" s="53">
        <f t="shared" si="1"/>
        <v>3026390983.1199989</v>
      </c>
      <c r="E10" s="53">
        <f t="shared" si="1"/>
        <v>1274085752.7499998</v>
      </c>
      <c r="F10" s="53">
        <f t="shared" si="1"/>
        <v>1244697757.9599998</v>
      </c>
      <c r="G10" s="53">
        <f t="shared" si="1"/>
        <v>1752305230.3699994</v>
      </c>
    </row>
    <row r="11" spans="1:7" x14ac:dyDescent="0.25">
      <c r="A11" s="55" t="s">
        <v>30</v>
      </c>
      <c r="B11" s="45">
        <v>1468998160.4400001</v>
      </c>
      <c r="C11" s="45">
        <v>-144831909</v>
      </c>
      <c r="D11" s="45">
        <v>1324166251.4400001</v>
      </c>
      <c r="E11" s="45">
        <v>631808713.25000012</v>
      </c>
      <c r="F11" s="45">
        <v>631613222.45000029</v>
      </c>
      <c r="G11" s="45">
        <f>D11-E11</f>
        <v>692357538.18999994</v>
      </c>
    </row>
    <row r="12" spans="1:7" x14ac:dyDescent="0.25">
      <c r="A12" s="55" t="s">
        <v>31</v>
      </c>
      <c r="B12" s="45">
        <v>21000000</v>
      </c>
      <c r="C12" s="45">
        <v>9362571.8100000005</v>
      </c>
      <c r="D12" s="45">
        <v>30362571.809999999</v>
      </c>
      <c r="E12" s="45">
        <v>27213422.149999999</v>
      </c>
      <c r="F12" s="45">
        <v>27213422.149999999</v>
      </c>
      <c r="G12" s="45">
        <f t="shared" ref="G12:G17" si="2">D12-E12</f>
        <v>3149149.66</v>
      </c>
    </row>
    <row r="13" spans="1:7" x14ac:dyDescent="0.25">
      <c r="A13" s="55" t="s">
        <v>32</v>
      </c>
      <c r="B13" s="45">
        <v>308231399.16000009</v>
      </c>
      <c r="C13" s="45">
        <v>738118.24999999895</v>
      </c>
      <c r="D13" s="45">
        <v>308969517.41000003</v>
      </c>
      <c r="E13" s="45">
        <v>56877314.550000019</v>
      </c>
      <c r="F13" s="45">
        <v>56735216.230000027</v>
      </c>
      <c r="G13" s="45">
        <f t="shared" si="2"/>
        <v>252092202.86000001</v>
      </c>
    </row>
    <row r="14" spans="1:7" x14ac:dyDescent="0.25">
      <c r="A14" s="55" t="s">
        <v>33</v>
      </c>
      <c r="B14" s="45">
        <v>393230888.08999985</v>
      </c>
      <c r="C14" s="45">
        <v>-28345977.969999999</v>
      </c>
      <c r="D14" s="45">
        <v>364884910.12</v>
      </c>
      <c r="E14" s="45">
        <v>130720694.84999999</v>
      </c>
      <c r="F14" s="45">
        <v>105531227.54000001</v>
      </c>
      <c r="G14" s="45">
        <f t="shared" si="2"/>
        <v>234164215.27000001</v>
      </c>
    </row>
    <row r="15" spans="1:7" x14ac:dyDescent="0.25">
      <c r="A15" s="55" t="s">
        <v>34</v>
      </c>
      <c r="B15" s="45">
        <v>844930535.50999951</v>
      </c>
      <c r="C15" s="45">
        <v>133077196.9100001</v>
      </c>
      <c r="D15" s="45">
        <v>978007732.41999876</v>
      </c>
      <c r="E15" s="45">
        <v>427465607.94999951</v>
      </c>
      <c r="F15" s="45">
        <v>423604669.58999962</v>
      </c>
      <c r="G15" s="45">
        <f t="shared" si="2"/>
        <v>550542124.46999931</v>
      </c>
    </row>
    <row r="16" spans="1:7" x14ac:dyDescent="0.25">
      <c r="A16" s="55" t="s">
        <v>35</v>
      </c>
      <c r="B16" s="45">
        <v>19999999.919999998</v>
      </c>
      <c r="C16" s="45">
        <v>0</v>
      </c>
      <c r="D16" s="45">
        <v>19999999.919999998</v>
      </c>
      <c r="E16" s="45">
        <v>0</v>
      </c>
      <c r="F16" s="45">
        <v>0</v>
      </c>
      <c r="G16" s="45">
        <f t="shared" si="2"/>
        <v>19999999.919999998</v>
      </c>
    </row>
    <row r="17" spans="1:7" x14ac:dyDescent="0.25">
      <c r="A17" s="55" t="s">
        <v>36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f t="shared" si="2"/>
        <v>0</v>
      </c>
    </row>
    <row r="18" spans="1:7" x14ac:dyDescent="0.25">
      <c r="A18" s="54" t="s">
        <v>37</v>
      </c>
      <c r="B18" s="53">
        <f t="shared" ref="B18:G18" si="3">SUM(B19:B27)</f>
        <v>319325384.19</v>
      </c>
      <c r="C18" s="53">
        <f t="shared" si="3"/>
        <v>70637127.189999998</v>
      </c>
      <c r="D18" s="53">
        <f t="shared" si="3"/>
        <v>389962511.37999994</v>
      </c>
      <c r="E18" s="53">
        <f t="shared" si="3"/>
        <v>118188468.82000001</v>
      </c>
      <c r="F18" s="53">
        <f t="shared" si="3"/>
        <v>104937897.98</v>
      </c>
      <c r="G18" s="53">
        <f t="shared" si="3"/>
        <v>271774042.55999994</v>
      </c>
    </row>
    <row r="19" spans="1:7" x14ac:dyDescent="0.25">
      <c r="A19" s="55" t="s">
        <v>38</v>
      </c>
      <c r="B19" s="45">
        <v>14272632.909999998</v>
      </c>
      <c r="C19" s="45">
        <v>4169344.9100000011</v>
      </c>
      <c r="D19" s="45">
        <v>18441977.819999997</v>
      </c>
      <c r="E19" s="45">
        <v>5457874.0500000035</v>
      </c>
      <c r="F19" s="45">
        <v>3774092.4299999997</v>
      </c>
      <c r="G19" s="45">
        <f>D19-E19</f>
        <v>12984103.769999992</v>
      </c>
    </row>
    <row r="20" spans="1:7" x14ac:dyDescent="0.25">
      <c r="A20" s="55" t="s">
        <v>39</v>
      </c>
      <c r="B20" s="45">
        <v>20743474.93</v>
      </c>
      <c r="C20" s="45">
        <v>7006363.4399999995</v>
      </c>
      <c r="D20" s="45">
        <v>27749838.369999994</v>
      </c>
      <c r="E20" s="45">
        <v>10728699.219999999</v>
      </c>
      <c r="F20" s="45">
        <v>10291711.379999999</v>
      </c>
      <c r="G20" s="45">
        <f t="shared" ref="G20:G27" si="4">D20-E20</f>
        <v>17021139.149999995</v>
      </c>
    </row>
    <row r="21" spans="1:7" x14ac:dyDescent="0.25">
      <c r="A21" s="55" t="s">
        <v>40</v>
      </c>
      <c r="B21" s="45">
        <v>930780</v>
      </c>
      <c r="C21" s="45">
        <v>362166.48</v>
      </c>
      <c r="D21" s="45">
        <v>1292946.48</v>
      </c>
      <c r="E21" s="45">
        <v>438088.5</v>
      </c>
      <c r="F21" s="45">
        <v>437974.5</v>
      </c>
      <c r="G21" s="45">
        <f t="shared" si="4"/>
        <v>854857.98</v>
      </c>
    </row>
    <row r="22" spans="1:7" x14ac:dyDescent="0.25">
      <c r="A22" s="55" t="s">
        <v>41</v>
      </c>
      <c r="B22" s="45">
        <v>35783093.950000003</v>
      </c>
      <c r="C22" s="45">
        <v>23484444.300000001</v>
      </c>
      <c r="D22" s="45">
        <v>59267538.250000007</v>
      </c>
      <c r="E22" s="45">
        <v>9580117.0699999984</v>
      </c>
      <c r="F22" s="45">
        <v>5842058.3299999991</v>
      </c>
      <c r="G22" s="45">
        <f t="shared" si="4"/>
        <v>49687421.180000007</v>
      </c>
    </row>
    <row r="23" spans="1:7" x14ac:dyDescent="0.25">
      <c r="A23" s="55" t="s">
        <v>42</v>
      </c>
      <c r="B23" s="45">
        <v>19756300.679999996</v>
      </c>
      <c r="C23" s="45">
        <v>1332175.08</v>
      </c>
      <c r="D23" s="45">
        <v>21088475.759999998</v>
      </c>
      <c r="E23" s="45">
        <v>1875404.1099999999</v>
      </c>
      <c r="F23" s="45">
        <v>1856865.3900000001</v>
      </c>
      <c r="G23" s="45">
        <f t="shared" si="4"/>
        <v>19213071.649999999</v>
      </c>
    </row>
    <row r="24" spans="1:7" x14ac:dyDescent="0.25">
      <c r="A24" s="55" t="s">
        <v>43</v>
      </c>
      <c r="B24" s="45">
        <v>184431864.28</v>
      </c>
      <c r="C24" s="45">
        <v>452249.72999999573</v>
      </c>
      <c r="D24" s="45">
        <v>184884114.00999996</v>
      </c>
      <c r="E24" s="45">
        <v>61263128.95000001</v>
      </c>
      <c r="F24" s="45">
        <v>58746847.220000006</v>
      </c>
      <c r="G24" s="45">
        <f t="shared" si="4"/>
        <v>123620985.05999994</v>
      </c>
    </row>
    <row r="25" spans="1:7" x14ac:dyDescent="0.25">
      <c r="A25" s="55" t="s">
        <v>44</v>
      </c>
      <c r="B25" s="45">
        <v>11446728.810000001</v>
      </c>
      <c r="C25" s="45">
        <v>25663654.399999995</v>
      </c>
      <c r="D25" s="45">
        <v>37110383.210000016</v>
      </c>
      <c r="E25" s="45">
        <v>14704821.35</v>
      </c>
      <c r="F25" s="45">
        <v>10488525.789999995</v>
      </c>
      <c r="G25" s="45">
        <f t="shared" si="4"/>
        <v>22405561.860000014</v>
      </c>
    </row>
    <row r="26" spans="1:7" x14ac:dyDescent="0.25">
      <c r="A26" s="55" t="s">
        <v>45</v>
      </c>
      <c r="B26" s="45">
        <v>2335005</v>
      </c>
      <c r="C26" s="45">
        <v>3725012.09</v>
      </c>
      <c r="D26" s="45">
        <v>6060017.0899999999</v>
      </c>
      <c r="E26" s="45">
        <v>2649323.1799999997</v>
      </c>
      <c r="F26" s="45">
        <v>2257823.1799999997</v>
      </c>
      <c r="G26" s="45">
        <f t="shared" si="4"/>
        <v>3410693.91</v>
      </c>
    </row>
    <row r="27" spans="1:7" x14ac:dyDescent="0.25">
      <c r="A27" s="55" t="s">
        <v>46</v>
      </c>
      <c r="B27" s="45">
        <v>29625503.630000003</v>
      </c>
      <c r="C27" s="45">
        <v>4441716.7600000007</v>
      </c>
      <c r="D27" s="45">
        <v>34067220.390000001</v>
      </c>
      <c r="E27" s="45">
        <v>11491012.390000002</v>
      </c>
      <c r="F27" s="45">
        <v>11241999.760000004</v>
      </c>
      <c r="G27" s="45">
        <f t="shared" si="4"/>
        <v>22576208</v>
      </c>
    </row>
    <row r="28" spans="1:7" x14ac:dyDescent="0.25">
      <c r="A28" s="54" t="s">
        <v>47</v>
      </c>
      <c r="B28" s="53">
        <f t="shared" ref="B28:G28" si="5">SUM(B29:B37)</f>
        <v>1323800322.6600003</v>
      </c>
      <c r="C28" s="53">
        <f t="shared" si="5"/>
        <v>416800927.99999988</v>
      </c>
      <c r="D28" s="53">
        <f t="shared" si="5"/>
        <v>1740601250.6600003</v>
      </c>
      <c r="E28" s="53">
        <f t="shared" si="5"/>
        <v>576263115.61000001</v>
      </c>
      <c r="F28" s="53">
        <f t="shared" si="5"/>
        <v>567194279.96000004</v>
      </c>
      <c r="G28" s="53">
        <f t="shared" si="5"/>
        <v>1164338135.0500007</v>
      </c>
    </row>
    <row r="29" spans="1:7" x14ac:dyDescent="0.25">
      <c r="A29" s="55" t="s">
        <v>48</v>
      </c>
      <c r="B29" s="45">
        <v>304507581.72000009</v>
      </c>
      <c r="C29" s="45">
        <v>21616207.43</v>
      </c>
      <c r="D29" s="45">
        <v>326123789.1500001</v>
      </c>
      <c r="E29" s="45">
        <v>126592883.62</v>
      </c>
      <c r="F29" s="45">
        <v>126583773.07000001</v>
      </c>
      <c r="G29" s="45">
        <f>D29-E29</f>
        <v>199530905.53000009</v>
      </c>
    </row>
    <row r="30" spans="1:7" x14ac:dyDescent="0.25">
      <c r="A30" s="55" t="s">
        <v>49</v>
      </c>
      <c r="B30" s="45">
        <v>108997972.24000002</v>
      </c>
      <c r="C30" s="45">
        <v>23092769.189999998</v>
      </c>
      <c r="D30" s="45">
        <v>132090741.43000005</v>
      </c>
      <c r="E30" s="45">
        <v>40277747.330000013</v>
      </c>
      <c r="F30" s="45">
        <v>36712377.860000007</v>
      </c>
      <c r="G30" s="45">
        <f t="shared" ref="G30:G37" si="6">D30-E30</f>
        <v>91812994.100000039</v>
      </c>
    </row>
    <row r="31" spans="1:7" x14ac:dyDescent="0.25">
      <c r="A31" s="55" t="s">
        <v>50</v>
      </c>
      <c r="B31" s="45">
        <v>183149911.77000004</v>
      </c>
      <c r="C31" s="45">
        <v>37575619.62999998</v>
      </c>
      <c r="D31" s="45">
        <v>220725531.4000001</v>
      </c>
      <c r="E31" s="45">
        <v>52407501.959999986</v>
      </c>
      <c r="F31" s="45">
        <v>50635325.099999979</v>
      </c>
      <c r="G31" s="45">
        <f t="shared" si="6"/>
        <v>168318029.44000012</v>
      </c>
    </row>
    <row r="32" spans="1:7" x14ac:dyDescent="0.25">
      <c r="A32" s="55" t="s">
        <v>51</v>
      </c>
      <c r="B32" s="45">
        <v>54661646.159999996</v>
      </c>
      <c r="C32" s="45">
        <v>9411376.5699999984</v>
      </c>
      <c r="D32" s="45">
        <v>64073022.729999997</v>
      </c>
      <c r="E32" s="45">
        <v>50568434.960000023</v>
      </c>
      <c r="F32" s="45">
        <v>50568304.970000029</v>
      </c>
      <c r="G32" s="45">
        <f t="shared" si="6"/>
        <v>13504587.769999973</v>
      </c>
    </row>
    <row r="33" spans="1:7" ht="14.45" customHeight="1" x14ac:dyDescent="0.25">
      <c r="A33" s="55" t="s">
        <v>52</v>
      </c>
      <c r="B33" s="45">
        <v>338683097.06000012</v>
      </c>
      <c r="C33" s="45">
        <v>317391969.13999999</v>
      </c>
      <c r="D33" s="45">
        <v>656075066.20000052</v>
      </c>
      <c r="E33" s="45">
        <v>198219093.35999998</v>
      </c>
      <c r="F33" s="45">
        <v>196350682.07999998</v>
      </c>
      <c r="G33" s="45">
        <f t="shared" si="6"/>
        <v>457855972.84000051</v>
      </c>
    </row>
    <row r="34" spans="1:7" ht="14.45" customHeight="1" x14ac:dyDescent="0.25">
      <c r="A34" s="55" t="s">
        <v>53</v>
      </c>
      <c r="B34" s="45">
        <v>112983489.05</v>
      </c>
      <c r="C34" s="45">
        <v>9992623.5700000003</v>
      </c>
      <c r="D34" s="45">
        <v>122976112.62</v>
      </c>
      <c r="E34" s="45">
        <v>42663373.56000001</v>
      </c>
      <c r="F34" s="45">
        <v>42363783.56000001</v>
      </c>
      <c r="G34" s="45">
        <f t="shared" si="6"/>
        <v>80312739.060000002</v>
      </c>
    </row>
    <row r="35" spans="1:7" ht="14.45" customHeight="1" x14ac:dyDescent="0.25">
      <c r="A35" s="55" t="s">
        <v>54</v>
      </c>
      <c r="B35" s="45">
        <v>6754399.3700000001</v>
      </c>
      <c r="C35" s="45">
        <v>-391930</v>
      </c>
      <c r="D35" s="45">
        <v>6362469.3700000001</v>
      </c>
      <c r="E35" s="45">
        <v>701808.85</v>
      </c>
      <c r="F35" s="45">
        <v>692175.86</v>
      </c>
      <c r="G35" s="45">
        <f t="shared" si="6"/>
        <v>5660660.5200000005</v>
      </c>
    </row>
    <row r="36" spans="1:7" ht="14.45" customHeight="1" x14ac:dyDescent="0.25">
      <c r="A36" s="55" t="s">
        <v>55</v>
      </c>
      <c r="B36" s="45">
        <v>104038830.69999999</v>
      </c>
      <c r="C36" s="45">
        <v>207843.88000000009</v>
      </c>
      <c r="D36" s="45">
        <v>104246674.57999998</v>
      </c>
      <c r="E36" s="45">
        <v>24051016.979999997</v>
      </c>
      <c r="F36" s="45">
        <v>22547306.549999997</v>
      </c>
      <c r="G36" s="45">
        <f t="shared" si="6"/>
        <v>80195657.599999994</v>
      </c>
    </row>
    <row r="37" spans="1:7" ht="14.45" customHeight="1" x14ac:dyDescent="0.25">
      <c r="A37" s="55" t="s">
        <v>56</v>
      </c>
      <c r="B37" s="45">
        <v>110023394.59000005</v>
      </c>
      <c r="C37" s="45">
        <v>-2095551.4099999995</v>
      </c>
      <c r="D37" s="45">
        <v>107927843.17999993</v>
      </c>
      <c r="E37" s="45">
        <v>40781254.990000002</v>
      </c>
      <c r="F37" s="45">
        <v>40740550.910000004</v>
      </c>
      <c r="G37" s="45">
        <f t="shared" si="6"/>
        <v>67146588.189999938</v>
      </c>
    </row>
    <row r="38" spans="1:7" x14ac:dyDescent="0.25">
      <c r="A38" s="54" t="s">
        <v>57</v>
      </c>
      <c r="B38" s="53">
        <f t="shared" ref="B38:G38" si="7">SUM(B39:B47)</f>
        <v>1106771859.1600001</v>
      </c>
      <c r="C38" s="53">
        <f t="shared" si="7"/>
        <v>168087286.53999999</v>
      </c>
      <c r="D38" s="53">
        <f t="shared" si="7"/>
        <v>1274859145.7</v>
      </c>
      <c r="E38" s="53">
        <f t="shared" si="7"/>
        <v>713798178.89999986</v>
      </c>
      <c r="F38" s="53">
        <f t="shared" si="7"/>
        <v>656965813.32999992</v>
      </c>
      <c r="G38" s="53">
        <f t="shared" si="7"/>
        <v>561060966.79999983</v>
      </c>
    </row>
    <row r="39" spans="1:7" x14ac:dyDescent="0.25">
      <c r="A39" s="55" t="s">
        <v>58</v>
      </c>
      <c r="B39" s="45">
        <v>0</v>
      </c>
      <c r="C39" s="45">
        <v>10861548.5</v>
      </c>
      <c r="D39" s="45">
        <v>10861548.5</v>
      </c>
      <c r="E39" s="45">
        <v>0</v>
      </c>
      <c r="F39" s="45">
        <v>0</v>
      </c>
      <c r="G39" s="45">
        <f>D39-E39</f>
        <v>10861548.5</v>
      </c>
    </row>
    <row r="40" spans="1:7" x14ac:dyDescent="0.25">
      <c r="A40" s="55" t="s">
        <v>59</v>
      </c>
      <c r="B40" s="45">
        <v>760036679.13999999</v>
      </c>
      <c r="C40" s="45">
        <v>118268994.92</v>
      </c>
      <c r="D40" s="45">
        <v>878305674.05999982</v>
      </c>
      <c r="E40" s="45">
        <v>524388618</v>
      </c>
      <c r="F40" s="45">
        <v>474299400.04999989</v>
      </c>
      <c r="G40" s="45">
        <f t="shared" ref="G40:G47" si="8">D40-E40</f>
        <v>353917056.05999982</v>
      </c>
    </row>
    <row r="41" spans="1:7" x14ac:dyDescent="0.25">
      <c r="A41" s="55" t="s">
        <v>60</v>
      </c>
      <c r="B41" s="45">
        <v>109548884.40000001</v>
      </c>
      <c r="C41" s="45">
        <v>22676965.559999999</v>
      </c>
      <c r="D41" s="45">
        <v>132225849.96000001</v>
      </c>
      <c r="E41" s="45">
        <v>44001687.029999994</v>
      </c>
      <c r="F41" s="45">
        <v>42732396.70000001</v>
      </c>
      <c r="G41" s="45">
        <f t="shared" si="8"/>
        <v>88224162.930000007</v>
      </c>
    </row>
    <row r="42" spans="1:7" x14ac:dyDescent="0.25">
      <c r="A42" s="55" t="s">
        <v>61</v>
      </c>
      <c r="B42" s="45">
        <v>235090908.23000002</v>
      </c>
      <c r="C42" s="45">
        <v>16279777.559999999</v>
      </c>
      <c r="D42" s="45">
        <v>251370685.78999996</v>
      </c>
      <c r="E42" s="45">
        <v>144646491.86999995</v>
      </c>
      <c r="F42" s="45">
        <v>139172634.57999998</v>
      </c>
      <c r="G42" s="45">
        <f t="shared" si="8"/>
        <v>106724193.92000002</v>
      </c>
    </row>
    <row r="43" spans="1:7" x14ac:dyDescent="0.25">
      <c r="A43" s="55" t="s">
        <v>62</v>
      </c>
      <c r="B43" s="45">
        <v>1795387.39</v>
      </c>
      <c r="C43" s="45">
        <v>0</v>
      </c>
      <c r="D43" s="45">
        <v>1795387.39</v>
      </c>
      <c r="E43" s="45">
        <v>734916</v>
      </c>
      <c r="F43" s="45">
        <v>734916</v>
      </c>
      <c r="G43" s="45">
        <f t="shared" si="8"/>
        <v>1060471.3899999999</v>
      </c>
    </row>
    <row r="44" spans="1:7" x14ac:dyDescent="0.25">
      <c r="A44" s="55" t="s">
        <v>63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f t="shared" si="8"/>
        <v>0</v>
      </c>
    </row>
    <row r="45" spans="1:7" x14ac:dyDescent="0.25">
      <c r="A45" s="55" t="s">
        <v>64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f t="shared" si="8"/>
        <v>0</v>
      </c>
    </row>
    <row r="46" spans="1:7" x14ac:dyDescent="0.25">
      <c r="A46" s="55" t="s">
        <v>65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f t="shared" si="8"/>
        <v>0</v>
      </c>
    </row>
    <row r="47" spans="1:7" x14ac:dyDescent="0.25">
      <c r="A47" s="55" t="s">
        <v>66</v>
      </c>
      <c r="B47" s="45">
        <v>300000</v>
      </c>
      <c r="C47" s="45">
        <v>0</v>
      </c>
      <c r="D47" s="45">
        <v>300000</v>
      </c>
      <c r="E47" s="45">
        <v>26466</v>
      </c>
      <c r="F47" s="45">
        <v>26466</v>
      </c>
      <c r="G47" s="45">
        <f t="shared" si="8"/>
        <v>273534</v>
      </c>
    </row>
    <row r="48" spans="1:7" x14ac:dyDescent="0.25">
      <c r="A48" s="54" t="s">
        <v>67</v>
      </c>
      <c r="B48" s="53">
        <f t="shared" ref="B48:G48" si="9">SUM(B49:B57)</f>
        <v>136789190.29000002</v>
      </c>
      <c r="C48" s="53">
        <f t="shared" si="9"/>
        <v>234320706.38000003</v>
      </c>
      <c r="D48" s="53">
        <f t="shared" si="9"/>
        <v>371109896.66999996</v>
      </c>
      <c r="E48" s="53">
        <f t="shared" si="9"/>
        <v>123089605.41999999</v>
      </c>
      <c r="F48" s="53">
        <f t="shared" si="9"/>
        <v>122631291.12</v>
      </c>
      <c r="G48" s="53">
        <f t="shared" si="9"/>
        <v>248020291.24999997</v>
      </c>
    </row>
    <row r="49" spans="1:7" x14ac:dyDescent="0.25">
      <c r="A49" s="55" t="s">
        <v>68</v>
      </c>
      <c r="B49" s="45">
        <v>35028977.250000007</v>
      </c>
      <c r="C49" s="45">
        <v>26679196.749999993</v>
      </c>
      <c r="D49" s="45">
        <v>61708173.999999955</v>
      </c>
      <c r="E49" s="45">
        <v>11435068.360000003</v>
      </c>
      <c r="F49" s="45">
        <v>11419669.360000003</v>
      </c>
      <c r="G49" s="45">
        <f>D49-E49</f>
        <v>50273105.639999956</v>
      </c>
    </row>
    <row r="50" spans="1:7" x14ac:dyDescent="0.25">
      <c r="A50" s="55" t="s">
        <v>69</v>
      </c>
      <c r="B50" s="45">
        <v>5935744.7999999998</v>
      </c>
      <c r="C50" s="45">
        <v>11710010.430000002</v>
      </c>
      <c r="D50" s="45">
        <v>17645755.23</v>
      </c>
      <c r="E50" s="45">
        <v>9301245.3100000042</v>
      </c>
      <c r="F50" s="45">
        <v>8907541.9600000009</v>
      </c>
      <c r="G50" s="45">
        <f t="shared" ref="G50:G57" si="10">D50-E50</f>
        <v>8344509.9199999962</v>
      </c>
    </row>
    <row r="51" spans="1:7" x14ac:dyDescent="0.25">
      <c r="A51" s="55" t="s">
        <v>70</v>
      </c>
      <c r="B51" s="45">
        <v>1348123</v>
      </c>
      <c r="C51" s="45">
        <v>13531625.630000001</v>
      </c>
      <c r="D51" s="45">
        <v>14879748.630000001</v>
      </c>
      <c r="E51" s="45">
        <v>177788.06</v>
      </c>
      <c r="F51" s="45">
        <v>175526.06</v>
      </c>
      <c r="G51" s="45">
        <f t="shared" si="10"/>
        <v>14701960.57</v>
      </c>
    </row>
    <row r="52" spans="1:7" x14ac:dyDescent="0.25">
      <c r="A52" s="55" t="s">
        <v>71</v>
      </c>
      <c r="B52" s="45">
        <v>44964120.5</v>
      </c>
      <c r="C52" s="45">
        <v>62128510.539999999</v>
      </c>
      <c r="D52" s="45">
        <v>107092631.04000001</v>
      </c>
      <c r="E52" s="45">
        <v>40904114.280000001</v>
      </c>
      <c r="F52" s="45">
        <v>40904114.280000001</v>
      </c>
      <c r="G52" s="45">
        <f t="shared" si="10"/>
        <v>66188516.760000005</v>
      </c>
    </row>
    <row r="53" spans="1:7" x14ac:dyDescent="0.25">
      <c r="A53" s="55" t="s">
        <v>72</v>
      </c>
      <c r="B53" s="45">
        <v>16373367.960000001</v>
      </c>
      <c r="C53" s="45">
        <v>10447667.59</v>
      </c>
      <c r="D53" s="45">
        <v>26821035.550000001</v>
      </c>
      <c r="E53" s="45">
        <v>9771488.379999999</v>
      </c>
      <c r="F53" s="45">
        <v>9771488.379999999</v>
      </c>
      <c r="G53" s="45">
        <f t="shared" si="10"/>
        <v>17049547.170000002</v>
      </c>
    </row>
    <row r="54" spans="1:7" x14ac:dyDescent="0.25">
      <c r="A54" s="55" t="s">
        <v>73</v>
      </c>
      <c r="B54" s="45">
        <v>26164626.109999999</v>
      </c>
      <c r="C54" s="45">
        <v>78882863.460000008</v>
      </c>
      <c r="D54" s="45">
        <v>105047489.57000002</v>
      </c>
      <c r="E54" s="45">
        <v>47871778.309999995</v>
      </c>
      <c r="F54" s="45">
        <v>47824828.359999992</v>
      </c>
      <c r="G54" s="45">
        <f t="shared" si="10"/>
        <v>57175711.260000028</v>
      </c>
    </row>
    <row r="55" spans="1:7" x14ac:dyDescent="0.25">
      <c r="A55" s="55" t="s">
        <v>74</v>
      </c>
      <c r="B55" s="45">
        <v>0</v>
      </c>
      <c r="C55" s="45">
        <v>1350000</v>
      </c>
      <c r="D55" s="45">
        <v>1350000</v>
      </c>
      <c r="E55" s="45">
        <v>0</v>
      </c>
      <c r="F55" s="45">
        <v>0</v>
      </c>
      <c r="G55" s="45">
        <f t="shared" si="10"/>
        <v>1350000</v>
      </c>
    </row>
    <row r="56" spans="1:7" x14ac:dyDescent="0.25">
      <c r="A56" s="55" t="s">
        <v>75</v>
      </c>
      <c r="B56" s="45">
        <v>0</v>
      </c>
      <c r="C56" s="45">
        <v>15536446.4</v>
      </c>
      <c r="D56" s="45">
        <v>15536446.4</v>
      </c>
      <c r="E56" s="45">
        <v>0</v>
      </c>
      <c r="F56" s="45">
        <v>0</v>
      </c>
      <c r="G56" s="45">
        <f t="shared" si="10"/>
        <v>15536446.4</v>
      </c>
    </row>
    <row r="57" spans="1:7" x14ac:dyDescent="0.25">
      <c r="A57" s="55" t="s">
        <v>76</v>
      </c>
      <c r="B57" s="45">
        <v>6974230.6699999999</v>
      </c>
      <c r="C57" s="45">
        <v>14054385.58</v>
      </c>
      <c r="D57" s="45">
        <v>21028616.25</v>
      </c>
      <c r="E57" s="45">
        <v>3628122.72</v>
      </c>
      <c r="F57" s="45">
        <v>3628122.72</v>
      </c>
      <c r="G57" s="45">
        <f t="shared" si="10"/>
        <v>17400493.530000001</v>
      </c>
    </row>
    <row r="58" spans="1:7" x14ac:dyDescent="0.25">
      <c r="A58" s="54" t="s">
        <v>77</v>
      </c>
      <c r="B58" s="53">
        <f t="shared" ref="B58:G58" si="11">SUM(B59:B61)</f>
        <v>282987534.34000003</v>
      </c>
      <c r="C58" s="53">
        <f t="shared" si="11"/>
        <v>2531742707.4800005</v>
      </c>
      <c r="D58" s="53">
        <f t="shared" si="11"/>
        <v>2814730241.8199997</v>
      </c>
      <c r="E58" s="53">
        <f t="shared" si="11"/>
        <v>585320768.18999994</v>
      </c>
      <c r="F58" s="53">
        <f t="shared" si="11"/>
        <v>559431033.50999987</v>
      </c>
      <c r="G58" s="53">
        <f t="shared" si="11"/>
        <v>2229409473.6300001</v>
      </c>
    </row>
    <row r="59" spans="1:7" x14ac:dyDescent="0.25">
      <c r="A59" s="55" t="s">
        <v>78</v>
      </c>
      <c r="B59" s="45">
        <v>211144376.81</v>
      </c>
      <c r="C59" s="45">
        <v>1468788228.2900002</v>
      </c>
      <c r="D59" s="45">
        <v>1679932605.1000001</v>
      </c>
      <c r="E59" s="45">
        <v>398351003.8499999</v>
      </c>
      <c r="F59" s="45">
        <v>375698820.23999983</v>
      </c>
      <c r="G59" s="45">
        <f>D59-E59</f>
        <v>1281581601.2500002</v>
      </c>
    </row>
    <row r="60" spans="1:7" x14ac:dyDescent="0.25">
      <c r="A60" s="55" t="s">
        <v>79</v>
      </c>
      <c r="B60" s="45">
        <v>71843157.530000001</v>
      </c>
      <c r="C60" s="45">
        <v>1062954479.1900001</v>
      </c>
      <c r="D60" s="45">
        <v>1134797636.7199998</v>
      </c>
      <c r="E60" s="45">
        <v>186969764.34</v>
      </c>
      <c r="F60" s="45">
        <v>183732213.27000001</v>
      </c>
      <c r="G60" s="45">
        <f t="shared" ref="G60:G61" si="12">D60-E60</f>
        <v>947827872.37999976</v>
      </c>
    </row>
    <row r="61" spans="1:7" x14ac:dyDescent="0.25">
      <c r="A61" s="55" t="s">
        <v>80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f t="shared" si="12"/>
        <v>0</v>
      </c>
    </row>
    <row r="62" spans="1:7" x14ac:dyDescent="0.25">
      <c r="A62" s="54" t="s">
        <v>81</v>
      </c>
      <c r="B62" s="53">
        <f t="shared" ref="B62:G62" si="13">SUM(B63:B67,B69:B70)</f>
        <v>215829596.99999997</v>
      </c>
      <c r="C62" s="53">
        <f t="shared" si="13"/>
        <v>-185254294.87999997</v>
      </c>
      <c r="D62" s="53">
        <f t="shared" si="13"/>
        <v>30575302.120000001</v>
      </c>
      <c r="E62" s="53">
        <f t="shared" si="13"/>
        <v>0</v>
      </c>
      <c r="F62" s="53">
        <f t="shared" si="13"/>
        <v>0</v>
      </c>
      <c r="G62" s="53">
        <f t="shared" si="13"/>
        <v>30575302.120000001</v>
      </c>
    </row>
    <row r="63" spans="1:7" x14ac:dyDescent="0.25">
      <c r="A63" s="55" t="s">
        <v>82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f>D63-E63</f>
        <v>0</v>
      </c>
    </row>
    <row r="64" spans="1:7" x14ac:dyDescent="0.25">
      <c r="A64" s="55" t="s">
        <v>83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f t="shared" ref="G64:G70" si="14">D64-E64</f>
        <v>0</v>
      </c>
    </row>
    <row r="65" spans="1:7" x14ac:dyDescent="0.25">
      <c r="A65" s="55" t="s">
        <v>84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f t="shared" si="14"/>
        <v>0</v>
      </c>
    </row>
    <row r="66" spans="1:7" x14ac:dyDescent="0.25">
      <c r="A66" s="55" t="s">
        <v>85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f t="shared" si="14"/>
        <v>0</v>
      </c>
    </row>
    <row r="67" spans="1:7" x14ac:dyDescent="0.25">
      <c r="A67" s="55" t="s">
        <v>86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45">
        <f t="shared" si="14"/>
        <v>0</v>
      </c>
    </row>
    <row r="68" spans="1:7" x14ac:dyDescent="0.25">
      <c r="A68" s="55" t="s">
        <v>87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f t="shared" si="14"/>
        <v>0</v>
      </c>
    </row>
    <row r="69" spans="1:7" x14ac:dyDescent="0.25">
      <c r="A69" s="55" t="s">
        <v>88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f t="shared" si="14"/>
        <v>0</v>
      </c>
    </row>
    <row r="70" spans="1:7" x14ac:dyDescent="0.25">
      <c r="A70" s="55" t="s">
        <v>89</v>
      </c>
      <c r="B70" s="45">
        <v>215829596.99999997</v>
      </c>
      <c r="C70" s="45">
        <v>-185254294.87999997</v>
      </c>
      <c r="D70" s="45">
        <v>30575302.120000001</v>
      </c>
      <c r="E70" s="45">
        <v>0</v>
      </c>
      <c r="F70" s="45">
        <v>0</v>
      </c>
      <c r="G70" s="45">
        <f t="shared" si="14"/>
        <v>30575302.120000001</v>
      </c>
    </row>
    <row r="71" spans="1:7" x14ac:dyDescent="0.25">
      <c r="A71" s="54" t="s">
        <v>90</v>
      </c>
      <c r="B71" s="53">
        <f t="shared" ref="B71:G71" si="15">SUM(B72:B74)</f>
        <v>0</v>
      </c>
      <c r="C71" s="53">
        <f t="shared" si="15"/>
        <v>0</v>
      </c>
      <c r="D71" s="53">
        <f t="shared" si="15"/>
        <v>0</v>
      </c>
      <c r="E71" s="53">
        <f t="shared" si="15"/>
        <v>0</v>
      </c>
      <c r="F71" s="53">
        <f t="shared" si="15"/>
        <v>0</v>
      </c>
      <c r="G71" s="53">
        <f t="shared" si="15"/>
        <v>0</v>
      </c>
    </row>
    <row r="72" spans="1:7" x14ac:dyDescent="0.25">
      <c r="A72" s="55" t="s">
        <v>91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f>D72-E72</f>
        <v>0</v>
      </c>
    </row>
    <row r="73" spans="1:7" x14ac:dyDescent="0.25">
      <c r="A73" s="55" t="s">
        <v>92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f t="shared" ref="G73:G74" si="16">D73-E73</f>
        <v>0</v>
      </c>
    </row>
    <row r="74" spans="1:7" x14ac:dyDescent="0.25">
      <c r="A74" s="55" t="s">
        <v>93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f t="shared" si="16"/>
        <v>0</v>
      </c>
    </row>
    <row r="75" spans="1:7" x14ac:dyDescent="0.25">
      <c r="A75" s="54" t="s">
        <v>94</v>
      </c>
      <c r="B75" s="53">
        <f t="shared" ref="B75:G75" si="17">SUM(B76:B82)</f>
        <v>0</v>
      </c>
      <c r="C75" s="53">
        <f t="shared" si="17"/>
        <v>0</v>
      </c>
      <c r="D75" s="53">
        <f t="shared" si="17"/>
        <v>0</v>
      </c>
      <c r="E75" s="53">
        <f t="shared" si="17"/>
        <v>0</v>
      </c>
      <c r="F75" s="53">
        <f t="shared" si="17"/>
        <v>0</v>
      </c>
      <c r="G75" s="53">
        <f t="shared" si="17"/>
        <v>0</v>
      </c>
    </row>
    <row r="76" spans="1:7" x14ac:dyDescent="0.25">
      <c r="A76" s="55" t="s">
        <v>95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45">
        <f>D76-E76</f>
        <v>0</v>
      </c>
    </row>
    <row r="77" spans="1:7" x14ac:dyDescent="0.25">
      <c r="A77" s="55" t="s">
        <v>96</v>
      </c>
      <c r="B77" s="45">
        <v>0</v>
      </c>
      <c r="C77" s="45">
        <v>0</v>
      </c>
      <c r="D77" s="45">
        <v>0</v>
      </c>
      <c r="E77" s="45">
        <v>0</v>
      </c>
      <c r="F77" s="45">
        <v>0</v>
      </c>
      <c r="G77" s="45">
        <f t="shared" ref="G77:G82" si="18">D77-E77</f>
        <v>0</v>
      </c>
    </row>
    <row r="78" spans="1:7" x14ac:dyDescent="0.25">
      <c r="A78" s="55" t="s">
        <v>97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f t="shared" si="18"/>
        <v>0</v>
      </c>
    </row>
    <row r="79" spans="1:7" x14ac:dyDescent="0.25">
      <c r="A79" s="55" t="s">
        <v>98</v>
      </c>
      <c r="B79" s="45">
        <v>0</v>
      </c>
      <c r="C79" s="45">
        <v>0</v>
      </c>
      <c r="D79" s="45">
        <v>0</v>
      </c>
      <c r="E79" s="45">
        <v>0</v>
      </c>
      <c r="F79" s="45">
        <v>0</v>
      </c>
      <c r="G79" s="45">
        <f t="shared" si="18"/>
        <v>0</v>
      </c>
    </row>
    <row r="80" spans="1:7" x14ac:dyDescent="0.25">
      <c r="A80" s="55" t="s">
        <v>99</v>
      </c>
      <c r="B80" s="45">
        <v>0</v>
      </c>
      <c r="C80" s="45">
        <v>0</v>
      </c>
      <c r="D80" s="45">
        <v>0</v>
      </c>
      <c r="E80" s="45">
        <v>0</v>
      </c>
      <c r="F80" s="45">
        <v>0</v>
      </c>
      <c r="G80" s="45">
        <f t="shared" si="18"/>
        <v>0</v>
      </c>
    </row>
    <row r="81" spans="1:7" x14ac:dyDescent="0.25">
      <c r="A81" s="55" t="s">
        <v>100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f t="shared" si="18"/>
        <v>0</v>
      </c>
    </row>
    <row r="82" spans="1:7" x14ac:dyDescent="0.25">
      <c r="A82" s="55" t="s">
        <v>101</v>
      </c>
      <c r="B82" s="45">
        <v>0</v>
      </c>
      <c r="C82" s="45">
        <v>0</v>
      </c>
      <c r="D82" s="45">
        <v>0</v>
      </c>
      <c r="E82" s="45">
        <v>0</v>
      </c>
      <c r="F82" s="45">
        <v>0</v>
      </c>
      <c r="G82" s="45">
        <f t="shared" si="18"/>
        <v>0</v>
      </c>
    </row>
    <row r="83" spans="1:7" x14ac:dyDescent="0.25">
      <c r="A83" s="56"/>
      <c r="B83" s="45"/>
      <c r="C83" s="45"/>
      <c r="D83" s="45"/>
      <c r="E83" s="45"/>
      <c r="F83" s="45"/>
      <c r="G83" s="45"/>
    </row>
    <row r="84" spans="1:7" x14ac:dyDescent="0.25">
      <c r="A84" s="9" t="s">
        <v>102</v>
      </c>
      <c r="B84" s="53">
        <f t="shared" ref="B84:G84" si="19">SUM(B85,B93,B103,B113,B123,B133,B137,B146,B150)</f>
        <v>2228274427.2799997</v>
      </c>
      <c r="C84" s="53">
        <f t="shared" si="19"/>
        <v>155812276.32999995</v>
      </c>
      <c r="D84" s="53">
        <f t="shared" si="19"/>
        <v>2384086703.6100001</v>
      </c>
      <c r="E84" s="53">
        <f t="shared" si="19"/>
        <v>961769497.15999985</v>
      </c>
      <c r="F84" s="53">
        <f t="shared" si="19"/>
        <v>904886440.42999983</v>
      </c>
      <c r="G84" s="53">
        <f t="shared" si="19"/>
        <v>1422317206.45</v>
      </c>
    </row>
    <row r="85" spans="1:7" x14ac:dyDescent="0.25">
      <c r="A85" s="54" t="s">
        <v>29</v>
      </c>
      <c r="B85" s="53">
        <f t="shared" ref="B85:G85" si="20">SUM(B86:B92)</f>
        <v>295990251.47999996</v>
      </c>
      <c r="C85" s="53">
        <f t="shared" si="20"/>
        <v>0</v>
      </c>
      <c r="D85" s="53">
        <f t="shared" si="20"/>
        <v>295990251.47999996</v>
      </c>
      <c r="E85" s="53">
        <f t="shared" si="20"/>
        <v>151238178.11999997</v>
      </c>
      <c r="F85" s="53">
        <f t="shared" si="20"/>
        <v>116965951.92</v>
      </c>
      <c r="G85" s="53">
        <f t="shared" si="20"/>
        <v>144752073.35999998</v>
      </c>
    </row>
    <row r="86" spans="1:7" x14ac:dyDescent="0.25">
      <c r="A86" s="55" t="s">
        <v>30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f>D86-E86</f>
        <v>0</v>
      </c>
    </row>
    <row r="87" spans="1:7" x14ac:dyDescent="0.25">
      <c r="A87" s="55" t="s">
        <v>31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f t="shared" ref="G87:G92" si="21">D87-E87</f>
        <v>0</v>
      </c>
    </row>
    <row r="88" spans="1:7" x14ac:dyDescent="0.25">
      <c r="A88" s="55" t="s">
        <v>32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f t="shared" si="21"/>
        <v>0</v>
      </c>
    </row>
    <row r="89" spans="1:7" x14ac:dyDescent="0.25">
      <c r="A89" s="55" t="s">
        <v>33</v>
      </c>
      <c r="B89" s="45">
        <v>295990251.47999996</v>
      </c>
      <c r="C89" s="45">
        <v>0</v>
      </c>
      <c r="D89" s="45">
        <v>295990251.47999996</v>
      </c>
      <c r="E89" s="45">
        <v>151238178.11999997</v>
      </c>
      <c r="F89" s="45">
        <v>116965951.92</v>
      </c>
      <c r="G89" s="45">
        <f t="shared" si="21"/>
        <v>144752073.35999998</v>
      </c>
    </row>
    <row r="90" spans="1:7" x14ac:dyDescent="0.25">
      <c r="A90" s="55" t="s">
        <v>34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f t="shared" si="21"/>
        <v>0</v>
      </c>
    </row>
    <row r="91" spans="1:7" x14ac:dyDescent="0.25">
      <c r="A91" s="55" t="s">
        <v>35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f t="shared" si="21"/>
        <v>0</v>
      </c>
    </row>
    <row r="92" spans="1:7" x14ac:dyDescent="0.25">
      <c r="A92" s="55" t="s">
        <v>36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f t="shared" si="21"/>
        <v>0</v>
      </c>
    </row>
    <row r="93" spans="1:7" x14ac:dyDescent="0.25">
      <c r="A93" s="54" t="s">
        <v>37</v>
      </c>
      <c r="B93" s="53">
        <f t="shared" ref="B93:G93" si="22">SUM(B94:B102)</f>
        <v>59455302.799999997</v>
      </c>
      <c r="C93" s="53">
        <f t="shared" si="22"/>
        <v>37498584.650000006</v>
      </c>
      <c r="D93" s="53">
        <f t="shared" si="22"/>
        <v>96953887.450000003</v>
      </c>
      <c r="E93" s="53">
        <f t="shared" si="22"/>
        <v>19677939.789999999</v>
      </c>
      <c r="F93" s="53">
        <f t="shared" si="22"/>
        <v>15879352.390000001</v>
      </c>
      <c r="G93" s="53">
        <f t="shared" si="22"/>
        <v>77275947.659999996</v>
      </c>
    </row>
    <row r="94" spans="1:7" x14ac:dyDescent="0.25">
      <c r="A94" s="55" t="s">
        <v>38</v>
      </c>
      <c r="B94" s="45">
        <v>0</v>
      </c>
      <c r="C94" s="45">
        <v>0</v>
      </c>
      <c r="D94" s="45">
        <v>0</v>
      </c>
      <c r="E94" s="45">
        <v>0</v>
      </c>
      <c r="F94" s="45">
        <v>0</v>
      </c>
      <c r="G94" s="45">
        <f>D94-E94</f>
        <v>0</v>
      </c>
    </row>
    <row r="95" spans="1:7" x14ac:dyDescent="0.25">
      <c r="A95" s="55" t="s">
        <v>39</v>
      </c>
      <c r="B95" s="45">
        <v>0</v>
      </c>
      <c r="C95" s="45">
        <v>0</v>
      </c>
      <c r="D95" s="45">
        <v>0</v>
      </c>
      <c r="E95" s="45">
        <v>0</v>
      </c>
      <c r="F95" s="45">
        <v>0</v>
      </c>
      <c r="G95" s="45">
        <f t="shared" ref="G95:G102" si="23">D95-E95</f>
        <v>0</v>
      </c>
    </row>
    <row r="96" spans="1:7" x14ac:dyDescent="0.25">
      <c r="A96" s="55" t="s">
        <v>40</v>
      </c>
      <c r="B96" s="45">
        <v>0</v>
      </c>
      <c r="C96" s="45">
        <v>0</v>
      </c>
      <c r="D96" s="45">
        <v>0</v>
      </c>
      <c r="E96" s="45">
        <v>0</v>
      </c>
      <c r="F96" s="45">
        <v>0</v>
      </c>
      <c r="G96" s="45">
        <f t="shared" si="23"/>
        <v>0</v>
      </c>
    </row>
    <row r="97" spans="1:7" x14ac:dyDescent="0.25">
      <c r="A97" s="55" t="s">
        <v>41</v>
      </c>
      <c r="B97" s="45">
        <v>0</v>
      </c>
      <c r="C97" s="45">
        <v>0</v>
      </c>
      <c r="D97" s="45">
        <v>0</v>
      </c>
      <c r="E97" s="45">
        <v>0</v>
      </c>
      <c r="F97" s="45">
        <v>0</v>
      </c>
      <c r="G97" s="45">
        <f t="shared" si="23"/>
        <v>0</v>
      </c>
    </row>
    <row r="98" spans="1:7" x14ac:dyDescent="0.25">
      <c r="A98" s="57" t="s">
        <v>42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f t="shared" si="23"/>
        <v>0</v>
      </c>
    </row>
    <row r="99" spans="1:7" x14ac:dyDescent="0.25">
      <c r="A99" s="55" t="s">
        <v>43</v>
      </c>
      <c r="B99" s="45">
        <v>0</v>
      </c>
      <c r="C99" s="45">
        <v>58480528.630000003</v>
      </c>
      <c r="D99" s="45">
        <v>58480528.630000003</v>
      </c>
      <c r="E99" s="45">
        <v>19677939.789999999</v>
      </c>
      <c r="F99" s="45">
        <v>15879352.390000001</v>
      </c>
      <c r="G99" s="45">
        <f t="shared" si="23"/>
        <v>38802588.840000004</v>
      </c>
    </row>
    <row r="100" spans="1:7" x14ac:dyDescent="0.25">
      <c r="A100" s="55" t="s">
        <v>44</v>
      </c>
      <c r="B100" s="45">
        <v>51533102.799999997</v>
      </c>
      <c r="C100" s="45">
        <v>-20059743.979999997</v>
      </c>
      <c r="D100" s="45">
        <v>31473358.82</v>
      </c>
      <c r="E100" s="45">
        <v>0</v>
      </c>
      <c r="F100" s="45">
        <v>0</v>
      </c>
      <c r="G100" s="45">
        <f t="shared" si="23"/>
        <v>31473358.82</v>
      </c>
    </row>
    <row r="101" spans="1:7" x14ac:dyDescent="0.25">
      <c r="A101" s="55" t="s">
        <v>45</v>
      </c>
      <c r="B101" s="45">
        <v>7922200</v>
      </c>
      <c r="C101" s="45">
        <v>-922200</v>
      </c>
      <c r="D101" s="45">
        <v>7000000</v>
      </c>
      <c r="E101" s="45">
        <v>0</v>
      </c>
      <c r="F101" s="45">
        <v>0</v>
      </c>
      <c r="G101" s="45">
        <f t="shared" si="23"/>
        <v>7000000</v>
      </c>
    </row>
    <row r="102" spans="1:7" x14ac:dyDescent="0.25">
      <c r="A102" s="55" t="s">
        <v>46</v>
      </c>
      <c r="B102" s="45">
        <v>0</v>
      </c>
      <c r="C102" s="45">
        <v>0</v>
      </c>
      <c r="D102" s="45">
        <v>0</v>
      </c>
      <c r="E102" s="45">
        <v>0</v>
      </c>
      <c r="F102" s="45">
        <v>0</v>
      </c>
      <c r="G102" s="45">
        <f t="shared" si="23"/>
        <v>0</v>
      </c>
    </row>
    <row r="103" spans="1:7" x14ac:dyDescent="0.25">
      <c r="A103" s="54" t="s">
        <v>47</v>
      </c>
      <c r="B103" s="53">
        <f t="shared" ref="B103:G103" si="24">SUM(B104:B112)</f>
        <v>231680209.99000001</v>
      </c>
      <c r="C103" s="53">
        <f t="shared" si="24"/>
        <v>69457914</v>
      </c>
      <c r="D103" s="53">
        <f t="shared" si="24"/>
        <v>301138123.99000001</v>
      </c>
      <c r="E103" s="53">
        <f t="shared" si="24"/>
        <v>158328205.54999998</v>
      </c>
      <c r="F103" s="53">
        <f t="shared" si="24"/>
        <v>156939671.03</v>
      </c>
      <c r="G103" s="53">
        <f t="shared" si="24"/>
        <v>142809918.44000003</v>
      </c>
    </row>
    <row r="104" spans="1:7" x14ac:dyDescent="0.25">
      <c r="A104" s="55" t="s">
        <v>48</v>
      </c>
      <c r="B104" s="45">
        <v>0</v>
      </c>
      <c r="C104" s="45">
        <v>0</v>
      </c>
      <c r="D104" s="45">
        <v>0</v>
      </c>
      <c r="E104" s="45">
        <v>0</v>
      </c>
      <c r="F104" s="45">
        <v>0</v>
      </c>
      <c r="G104" s="45">
        <f>D104-E104</f>
        <v>0</v>
      </c>
    </row>
    <row r="105" spans="1:7" x14ac:dyDescent="0.25">
      <c r="A105" s="55" t="s">
        <v>49</v>
      </c>
      <c r="B105" s="45">
        <v>4000000</v>
      </c>
      <c r="C105" s="45">
        <v>-4000000</v>
      </c>
      <c r="D105" s="45">
        <v>0</v>
      </c>
      <c r="E105" s="45">
        <v>0</v>
      </c>
      <c r="F105" s="45">
        <v>0</v>
      </c>
      <c r="G105" s="45">
        <f t="shared" ref="G105:G112" si="25">D105-E105</f>
        <v>0</v>
      </c>
    </row>
    <row r="106" spans="1:7" x14ac:dyDescent="0.25">
      <c r="A106" s="55" t="s">
        <v>50</v>
      </c>
      <c r="B106" s="45">
        <v>0</v>
      </c>
      <c r="C106" s="45">
        <v>0</v>
      </c>
      <c r="D106" s="45">
        <v>0</v>
      </c>
      <c r="E106" s="45">
        <v>0</v>
      </c>
      <c r="F106" s="45">
        <v>0</v>
      </c>
      <c r="G106" s="45">
        <f t="shared" si="25"/>
        <v>0</v>
      </c>
    </row>
    <row r="107" spans="1:7" x14ac:dyDescent="0.25">
      <c r="A107" s="55" t="s">
        <v>51</v>
      </c>
      <c r="B107" s="45">
        <v>0</v>
      </c>
      <c r="C107" s="45">
        <v>0</v>
      </c>
      <c r="D107" s="45">
        <v>0</v>
      </c>
      <c r="E107" s="45">
        <v>0</v>
      </c>
      <c r="F107" s="45">
        <v>0</v>
      </c>
      <c r="G107" s="45">
        <f t="shared" si="25"/>
        <v>0</v>
      </c>
    </row>
    <row r="108" spans="1:7" x14ac:dyDescent="0.25">
      <c r="A108" s="55" t="s">
        <v>52</v>
      </c>
      <c r="B108" s="45">
        <v>227153473.99000001</v>
      </c>
      <c r="C108" s="45">
        <v>73457914</v>
      </c>
      <c r="D108" s="45">
        <v>300611387.99000001</v>
      </c>
      <c r="E108" s="45">
        <v>158200091.54999998</v>
      </c>
      <c r="F108" s="45">
        <v>156811557.03</v>
      </c>
      <c r="G108" s="45">
        <f t="shared" si="25"/>
        <v>142411296.44000003</v>
      </c>
    </row>
    <row r="109" spans="1:7" x14ac:dyDescent="0.25">
      <c r="A109" s="55" t="s">
        <v>53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f t="shared" si="25"/>
        <v>0</v>
      </c>
    </row>
    <row r="110" spans="1:7" x14ac:dyDescent="0.25">
      <c r="A110" s="55" t="s">
        <v>54</v>
      </c>
      <c r="B110" s="45">
        <v>0</v>
      </c>
      <c r="C110" s="45">
        <v>0</v>
      </c>
      <c r="D110" s="45">
        <v>0</v>
      </c>
      <c r="E110" s="45">
        <v>0</v>
      </c>
      <c r="F110" s="45">
        <v>0</v>
      </c>
      <c r="G110" s="45">
        <f t="shared" si="25"/>
        <v>0</v>
      </c>
    </row>
    <row r="111" spans="1:7" x14ac:dyDescent="0.25">
      <c r="A111" s="55" t="s">
        <v>55</v>
      </c>
      <c r="B111" s="45">
        <v>0</v>
      </c>
      <c r="C111" s="45">
        <v>0</v>
      </c>
      <c r="D111" s="45">
        <v>0</v>
      </c>
      <c r="E111" s="45">
        <v>0</v>
      </c>
      <c r="F111" s="45">
        <v>0</v>
      </c>
      <c r="G111" s="45">
        <f t="shared" si="25"/>
        <v>0</v>
      </c>
    </row>
    <row r="112" spans="1:7" x14ac:dyDescent="0.25">
      <c r="A112" s="55" t="s">
        <v>56</v>
      </c>
      <c r="B112" s="45">
        <v>526736</v>
      </c>
      <c r="C112" s="45">
        <v>0</v>
      </c>
      <c r="D112" s="45">
        <v>526736</v>
      </c>
      <c r="E112" s="45">
        <v>128114</v>
      </c>
      <c r="F112" s="45">
        <v>128114</v>
      </c>
      <c r="G112" s="45">
        <f t="shared" si="25"/>
        <v>398622</v>
      </c>
    </row>
    <row r="113" spans="1:7" x14ac:dyDescent="0.25">
      <c r="A113" s="54" t="s">
        <v>57</v>
      </c>
      <c r="B113" s="53">
        <f t="shared" ref="B113:G113" si="26">SUM(B114:B122)</f>
        <v>429662994.19000006</v>
      </c>
      <c r="C113" s="53">
        <f t="shared" si="26"/>
        <v>84582152.730000004</v>
      </c>
      <c r="D113" s="53">
        <f t="shared" si="26"/>
        <v>514245146.92000002</v>
      </c>
      <c r="E113" s="53">
        <f t="shared" si="26"/>
        <v>251979323.31999996</v>
      </c>
      <c r="F113" s="53">
        <f t="shared" si="26"/>
        <v>238608889.55999997</v>
      </c>
      <c r="G113" s="53">
        <f t="shared" si="26"/>
        <v>262265823.60000005</v>
      </c>
    </row>
    <row r="114" spans="1:7" x14ac:dyDescent="0.25">
      <c r="A114" s="55" t="s">
        <v>58</v>
      </c>
      <c r="B114" s="45">
        <v>23408376.329999998</v>
      </c>
      <c r="C114" s="45">
        <v>-23408376.329999998</v>
      </c>
      <c r="D114" s="45">
        <v>0</v>
      </c>
      <c r="E114" s="45">
        <v>0</v>
      </c>
      <c r="F114" s="45">
        <v>0</v>
      </c>
      <c r="G114" s="45">
        <f>D114-E114</f>
        <v>0</v>
      </c>
    </row>
    <row r="115" spans="1:7" x14ac:dyDescent="0.25">
      <c r="A115" s="55" t="s">
        <v>59</v>
      </c>
      <c r="B115" s="45">
        <v>406254617.86000007</v>
      </c>
      <c r="C115" s="45">
        <v>106672085.3</v>
      </c>
      <c r="D115" s="45">
        <v>512926703.16000003</v>
      </c>
      <c r="E115" s="45">
        <v>250714053.71999997</v>
      </c>
      <c r="F115" s="45">
        <v>237343619.95999998</v>
      </c>
      <c r="G115" s="45">
        <f t="shared" ref="G115:G122" si="27">D115-E115</f>
        <v>262212649.44000006</v>
      </c>
    </row>
    <row r="116" spans="1:7" x14ac:dyDescent="0.25">
      <c r="A116" s="55" t="s">
        <v>60</v>
      </c>
      <c r="B116" s="45">
        <v>0</v>
      </c>
      <c r="C116" s="45">
        <v>0</v>
      </c>
      <c r="D116" s="45">
        <v>0</v>
      </c>
      <c r="E116" s="45">
        <v>0</v>
      </c>
      <c r="F116" s="45">
        <v>0</v>
      </c>
      <c r="G116" s="45">
        <f t="shared" si="27"/>
        <v>0</v>
      </c>
    </row>
    <row r="117" spans="1:7" x14ac:dyDescent="0.25">
      <c r="A117" s="55" t="s">
        <v>61</v>
      </c>
      <c r="B117" s="45">
        <v>0</v>
      </c>
      <c r="C117" s="45">
        <v>1318443.76</v>
      </c>
      <c r="D117" s="45">
        <v>1318443.76</v>
      </c>
      <c r="E117" s="45">
        <v>1265269.5999999999</v>
      </c>
      <c r="F117" s="45">
        <v>1265269.5999999999</v>
      </c>
      <c r="G117" s="45">
        <f t="shared" si="27"/>
        <v>53174.160000000149</v>
      </c>
    </row>
    <row r="118" spans="1:7" x14ac:dyDescent="0.25">
      <c r="A118" s="55" t="s">
        <v>62</v>
      </c>
      <c r="B118" s="45">
        <v>0</v>
      </c>
      <c r="C118" s="45">
        <v>0</v>
      </c>
      <c r="D118" s="45">
        <v>0</v>
      </c>
      <c r="E118" s="45">
        <v>0</v>
      </c>
      <c r="F118" s="45">
        <v>0</v>
      </c>
      <c r="G118" s="45">
        <f t="shared" si="27"/>
        <v>0</v>
      </c>
    </row>
    <row r="119" spans="1:7" x14ac:dyDescent="0.25">
      <c r="A119" s="55" t="s">
        <v>63</v>
      </c>
      <c r="B119" s="45">
        <v>0</v>
      </c>
      <c r="C119" s="45">
        <v>0</v>
      </c>
      <c r="D119" s="45">
        <v>0</v>
      </c>
      <c r="E119" s="45">
        <v>0</v>
      </c>
      <c r="F119" s="45">
        <v>0</v>
      </c>
      <c r="G119" s="45">
        <f t="shared" si="27"/>
        <v>0</v>
      </c>
    </row>
    <row r="120" spans="1:7" x14ac:dyDescent="0.25">
      <c r="A120" s="55" t="s">
        <v>64</v>
      </c>
      <c r="B120" s="45">
        <v>0</v>
      </c>
      <c r="C120" s="45">
        <v>0</v>
      </c>
      <c r="D120" s="45">
        <v>0</v>
      </c>
      <c r="E120" s="45">
        <v>0</v>
      </c>
      <c r="F120" s="45">
        <v>0</v>
      </c>
      <c r="G120" s="45">
        <f t="shared" si="27"/>
        <v>0</v>
      </c>
    </row>
    <row r="121" spans="1:7" x14ac:dyDescent="0.25">
      <c r="A121" s="55" t="s">
        <v>65</v>
      </c>
      <c r="B121" s="45">
        <v>0</v>
      </c>
      <c r="C121" s="45">
        <v>0</v>
      </c>
      <c r="D121" s="45">
        <v>0</v>
      </c>
      <c r="E121" s="45">
        <v>0</v>
      </c>
      <c r="F121" s="45">
        <v>0</v>
      </c>
      <c r="G121" s="45">
        <f t="shared" si="27"/>
        <v>0</v>
      </c>
    </row>
    <row r="122" spans="1:7" x14ac:dyDescent="0.25">
      <c r="A122" s="55" t="s">
        <v>66</v>
      </c>
      <c r="B122" s="45">
        <v>0</v>
      </c>
      <c r="C122" s="45">
        <v>0</v>
      </c>
      <c r="D122" s="45">
        <v>0</v>
      </c>
      <c r="E122" s="45">
        <v>0</v>
      </c>
      <c r="F122" s="45">
        <v>0</v>
      </c>
      <c r="G122" s="45">
        <f t="shared" si="27"/>
        <v>0</v>
      </c>
    </row>
    <row r="123" spans="1:7" x14ac:dyDescent="0.25">
      <c r="A123" s="54" t="s">
        <v>67</v>
      </c>
      <c r="B123" s="53">
        <f t="shared" ref="B123:G123" si="28">SUM(B124:B132)</f>
        <v>179792194.56999999</v>
      </c>
      <c r="C123" s="53">
        <f t="shared" si="28"/>
        <v>22173810.319999997</v>
      </c>
      <c r="D123" s="53">
        <f t="shared" si="28"/>
        <v>201966004.88999999</v>
      </c>
      <c r="E123" s="53">
        <f t="shared" si="28"/>
        <v>93850700.150000006</v>
      </c>
      <c r="F123" s="53">
        <f t="shared" si="28"/>
        <v>93850700.150000006</v>
      </c>
      <c r="G123" s="53">
        <f t="shared" si="28"/>
        <v>108115304.73999998</v>
      </c>
    </row>
    <row r="124" spans="1:7" x14ac:dyDescent="0.25">
      <c r="A124" s="55" t="s">
        <v>68</v>
      </c>
      <c r="B124" s="45">
        <v>5958070.5600000005</v>
      </c>
      <c r="C124" s="45">
        <v>-2938086.75</v>
      </c>
      <c r="D124" s="45">
        <v>3019983.81</v>
      </c>
      <c r="E124" s="45">
        <v>476040.16</v>
      </c>
      <c r="F124" s="45">
        <v>476040.16</v>
      </c>
      <c r="G124" s="45">
        <f>D124-E124</f>
        <v>2543943.65</v>
      </c>
    </row>
    <row r="125" spans="1:7" x14ac:dyDescent="0.25">
      <c r="A125" s="55" t="s">
        <v>69</v>
      </c>
      <c r="B125" s="45">
        <v>8556000</v>
      </c>
      <c r="C125" s="45">
        <v>5301000</v>
      </c>
      <c r="D125" s="45">
        <v>13857000</v>
      </c>
      <c r="E125" s="45">
        <v>0</v>
      </c>
      <c r="F125" s="45">
        <v>0</v>
      </c>
      <c r="G125" s="45">
        <f t="shared" ref="G125:G132" si="29">D125-E125</f>
        <v>13857000</v>
      </c>
    </row>
    <row r="126" spans="1:7" x14ac:dyDescent="0.25">
      <c r="A126" s="55" t="s">
        <v>70</v>
      </c>
      <c r="B126" s="45">
        <v>2474110</v>
      </c>
      <c r="C126" s="45">
        <v>-2474110</v>
      </c>
      <c r="D126" s="45">
        <v>0</v>
      </c>
      <c r="E126" s="45">
        <v>0</v>
      </c>
      <c r="F126" s="45">
        <v>0</v>
      </c>
      <c r="G126" s="45">
        <f t="shared" si="29"/>
        <v>0</v>
      </c>
    </row>
    <row r="127" spans="1:7" x14ac:dyDescent="0.25">
      <c r="A127" s="55" t="s">
        <v>71</v>
      </c>
      <c r="B127" s="45">
        <v>139144014.00999999</v>
      </c>
      <c r="C127" s="45">
        <v>28372656.129999995</v>
      </c>
      <c r="D127" s="45">
        <v>167516670.13999999</v>
      </c>
      <c r="E127" s="45">
        <v>92656953.99000001</v>
      </c>
      <c r="F127" s="45">
        <v>92656953.99000001</v>
      </c>
      <c r="G127" s="45">
        <f t="shared" si="29"/>
        <v>74859716.149999976</v>
      </c>
    </row>
    <row r="128" spans="1:7" x14ac:dyDescent="0.25">
      <c r="A128" s="55" t="s">
        <v>72</v>
      </c>
      <c r="B128" s="45">
        <v>3810000</v>
      </c>
      <c r="C128" s="45">
        <v>0</v>
      </c>
      <c r="D128" s="45">
        <v>3810000</v>
      </c>
      <c r="E128" s="45">
        <v>0</v>
      </c>
      <c r="F128" s="45">
        <v>0</v>
      </c>
      <c r="G128" s="45">
        <f t="shared" si="29"/>
        <v>3810000</v>
      </c>
    </row>
    <row r="129" spans="1:7" x14ac:dyDescent="0.25">
      <c r="A129" s="55" t="s">
        <v>73</v>
      </c>
      <c r="B129" s="45">
        <v>16000000</v>
      </c>
      <c r="C129" s="45">
        <v>-2523917.84</v>
      </c>
      <c r="D129" s="45">
        <v>13476082.16</v>
      </c>
      <c r="E129" s="45">
        <v>717706</v>
      </c>
      <c r="F129" s="45">
        <v>717706</v>
      </c>
      <c r="G129" s="45">
        <f t="shared" si="29"/>
        <v>12758376.16</v>
      </c>
    </row>
    <row r="130" spans="1:7" x14ac:dyDescent="0.25">
      <c r="A130" s="55" t="s">
        <v>74</v>
      </c>
      <c r="B130" s="45">
        <v>1350000</v>
      </c>
      <c r="C130" s="45">
        <v>-1350000</v>
      </c>
      <c r="D130" s="45">
        <v>0</v>
      </c>
      <c r="E130" s="45">
        <v>0</v>
      </c>
      <c r="F130" s="45">
        <v>0</v>
      </c>
      <c r="G130" s="45">
        <f t="shared" si="29"/>
        <v>0</v>
      </c>
    </row>
    <row r="131" spans="1:7" x14ac:dyDescent="0.25">
      <c r="A131" s="55" t="s">
        <v>75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f t="shared" si="29"/>
        <v>0</v>
      </c>
    </row>
    <row r="132" spans="1:7" x14ac:dyDescent="0.25">
      <c r="A132" s="55" t="s">
        <v>76</v>
      </c>
      <c r="B132" s="45">
        <v>2500000</v>
      </c>
      <c r="C132" s="45">
        <v>-2213731.2199999997</v>
      </c>
      <c r="D132" s="45">
        <v>286268.78000000003</v>
      </c>
      <c r="E132" s="45">
        <v>0</v>
      </c>
      <c r="F132" s="45">
        <v>0</v>
      </c>
      <c r="G132" s="45">
        <f t="shared" si="29"/>
        <v>286268.78000000003</v>
      </c>
    </row>
    <row r="133" spans="1:7" x14ac:dyDescent="0.25">
      <c r="A133" s="54" t="s">
        <v>77</v>
      </c>
      <c r="B133" s="53">
        <f t="shared" ref="B133:G133" si="30">SUM(B134:B136)</f>
        <v>463677431.61000001</v>
      </c>
      <c r="C133" s="53">
        <f t="shared" si="30"/>
        <v>198738419.71999997</v>
      </c>
      <c r="D133" s="53">
        <f t="shared" si="30"/>
        <v>662415851.32999992</v>
      </c>
      <c r="E133" s="53">
        <f t="shared" si="30"/>
        <v>135124154.15999997</v>
      </c>
      <c r="F133" s="53">
        <f t="shared" si="30"/>
        <v>131070879.30999999</v>
      </c>
      <c r="G133" s="53">
        <f t="shared" si="30"/>
        <v>527291697.16999996</v>
      </c>
    </row>
    <row r="134" spans="1:7" x14ac:dyDescent="0.25">
      <c r="A134" s="55" t="s">
        <v>78</v>
      </c>
      <c r="B134" s="45">
        <v>307292874.80000001</v>
      </c>
      <c r="C134" s="45">
        <v>128468783.88999999</v>
      </c>
      <c r="D134" s="45">
        <v>435761658.68999994</v>
      </c>
      <c r="E134" s="45">
        <v>97097868.019999981</v>
      </c>
      <c r="F134" s="45">
        <v>93044593.169999987</v>
      </c>
      <c r="G134" s="45">
        <f>D134-E134</f>
        <v>338663790.66999996</v>
      </c>
    </row>
    <row r="135" spans="1:7" x14ac:dyDescent="0.25">
      <c r="A135" s="55" t="s">
        <v>79</v>
      </c>
      <c r="B135" s="45">
        <v>156384556.81</v>
      </c>
      <c r="C135" s="45">
        <v>70269635.829999983</v>
      </c>
      <c r="D135" s="45">
        <v>226654192.64000002</v>
      </c>
      <c r="E135" s="45">
        <v>38026286.140000001</v>
      </c>
      <c r="F135" s="45">
        <v>38026286.140000001</v>
      </c>
      <c r="G135" s="45">
        <f t="shared" ref="G135:G136" si="31">D135-E135</f>
        <v>188627906.5</v>
      </c>
    </row>
    <row r="136" spans="1:7" x14ac:dyDescent="0.25">
      <c r="A136" s="55" t="s">
        <v>80</v>
      </c>
      <c r="B136" s="45">
        <v>0</v>
      </c>
      <c r="C136" s="45">
        <v>0</v>
      </c>
      <c r="D136" s="45">
        <v>0</v>
      </c>
      <c r="E136" s="45">
        <v>0</v>
      </c>
      <c r="F136" s="45">
        <v>0</v>
      </c>
      <c r="G136" s="45">
        <f t="shared" si="31"/>
        <v>0</v>
      </c>
    </row>
    <row r="137" spans="1:7" x14ac:dyDescent="0.25">
      <c r="A137" s="54" t="s">
        <v>81</v>
      </c>
      <c r="B137" s="53">
        <f t="shared" ref="B137:G137" si="32">SUM(B138:B142,B144:B145)</f>
        <v>270056151.63999999</v>
      </c>
      <c r="C137" s="53">
        <f t="shared" si="32"/>
        <v>-252636860.16</v>
      </c>
      <c r="D137" s="53">
        <f t="shared" si="32"/>
        <v>17419291.48</v>
      </c>
      <c r="E137" s="53">
        <f t="shared" si="32"/>
        <v>0</v>
      </c>
      <c r="F137" s="53">
        <f t="shared" si="32"/>
        <v>0</v>
      </c>
      <c r="G137" s="53">
        <f t="shared" si="32"/>
        <v>17419291.48</v>
      </c>
    </row>
    <row r="138" spans="1:7" x14ac:dyDescent="0.25">
      <c r="A138" s="55" t="s">
        <v>82</v>
      </c>
      <c r="B138" s="45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f>D138-E138</f>
        <v>0</v>
      </c>
    </row>
    <row r="139" spans="1:7" x14ac:dyDescent="0.25">
      <c r="A139" s="55" t="s">
        <v>83</v>
      </c>
      <c r="B139" s="45">
        <v>0</v>
      </c>
      <c r="C139" s="45">
        <v>0</v>
      </c>
      <c r="D139" s="45">
        <v>0</v>
      </c>
      <c r="E139" s="45">
        <v>0</v>
      </c>
      <c r="F139" s="45">
        <v>0</v>
      </c>
      <c r="G139" s="45">
        <f t="shared" ref="G139:G145" si="33">D139-E139</f>
        <v>0</v>
      </c>
    </row>
    <row r="140" spans="1:7" x14ac:dyDescent="0.25">
      <c r="A140" s="55" t="s">
        <v>84</v>
      </c>
      <c r="B140" s="45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f t="shared" si="33"/>
        <v>0</v>
      </c>
    </row>
    <row r="141" spans="1:7" x14ac:dyDescent="0.25">
      <c r="A141" s="55" t="s">
        <v>85</v>
      </c>
      <c r="B141" s="45">
        <v>0</v>
      </c>
      <c r="C141" s="45">
        <v>0</v>
      </c>
      <c r="D141" s="45">
        <v>0</v>
      </c>
      <c r="E141" s="45">
        <v>0</v>
      </c>
      <c r="F141" s="45">
        <v>0</v>
      </c>
      <c r="G141" s="45">
        <f t="shared" si="33"/>
        <v>0</v>
      </c>
    </row>
    <row r="142" spans="1:7" x14ac:dyDescent="0.25">
      <c r="A142" s="55" t="s">
        <v>86</v>
      </c>
      <c r="B142" s="45">
        <v>0</v>
      </c>
      <c r="C142" s="45">
        <v>0</v>
      </c>
      <c r="D142" s="45">
        <v>0</v>
      </c>
      <c r="E142" s="45">
        <v>0</v>
      </c>
      <c r="F142" s="45">
        <v>0</v>
      </c>
      <c r="G142" s="45">
        <f t="shared" si="33"/>
        <v>0</v>
      </c>
    </row>
    <row r="143" spans="1:7" x14ac:dyDescent="0.25">
      <c r="A143" s="55" t="s">
        <v>87</v>
      </c>
      <c r="B143" s="45">
        <v>0</v>
      </c>
      <c r="C143" s="45">
        <v>0</v>
      </c>
      <c r="D143" s="45">
        <v>0</v>
      </c>
      <c r="E143" s="45">
        <v>0</v>
      </c>
      <c r="F143" s="45">
        <v>0</v>
      </c>
      <c r="G143" s="45">
        <f t="shared" si="33"/>
        <v>0</v>
      </c>
    </row>
    <row r="144" spans="1:7" x14ac:dyDescent="0.25">
      <c r="A144" s="55" t="s">
        <v>88</v>
      </c>
      <c r="B144" s="45">
        <v>0</v>
      </c>
      <c r="C144" s="45">
        <v>0</v>
      </c>
      <c r="D144" s="45">
        <v>0</v>
      </c>
      <c r="E144" s="45">
        <v>0</v>
      </c>
      <c r="F144" s="45">
        <v>0</v>
      </c>
      <c r="G144" s="45">
        <f t="shared" si="33"/>
        <v>0</v>
      </c>
    </row>
    <row r="145" spans="1:7" x14ac:dyDescent="0.25">
      <c r="A145" s="55" t="s">
        <v>89</v>
      </c>
      <c r="B145" s="45">
        <v>270056151.63999999</v>
      </c>
      <c r="C145" s="45">
        <v>-252636860.16</v>
      </c>
      <c r="D145" s="45">
        <v>17419291.48</v>
      </c>
      <c r="E145" s="45">
        <v>0</v>
      </c>
      <c r="F145" s="45">
        <v>0</v>
      </c>
      <c r="G145" s="45">
        <f t="shared" si="33"/>
        <v>17419291.48</v>
      </c>
    </row>
    <row r="146" spans="1:7" x14ac:dyDescent="0.25">
      <c r="A146" s="54" t="s">
        <v>90</v>
      </c>
      <c r="B146" s="53">
        <f t="shared" ref="B146:G146" si="34">SUM(B147:B149)</f>
        <v>0</v>
      </c>
      <c r="C146" s="53">
        <f t="shared" si="34"/>
        <v>0</v>
      </c>
      <c r="D146" s="53">
        <f t="shared" si="34"/>
        <v>0</v>
      </c>
      <c r="E146" s="53">
        <f t="shared" si="34"/>
        <v>0</v>
      </c>
      <c r="F146" s="53">
        <f t="shared" si="34"/>
        <v>0</v>
      </c>
      <c r="G146" s="53">
        <f t="shared" si="34"/>
        <v>0</v>
      </c>
    </row>
    <row r="147" spans="1:7" x14ac:dyDescent="0.25">
      <c r="A147" s="55" t="s">
        <v>91</v>
      </c>
      <c r="B147" s="45">
        <v>0</v>
      </c>
      <c r="C147" s="45">
        <v>0</v>
      </c>
      <c r="D147" s="45">
        <v>0</v>
      </c>
      <c r="E147" s="45">
        <v>0</v>
      </c>
      <c r="F147" s="45">
        <v>0</v>
      </c>
      <c r="G147" s="45">
        <f>D147-E147</f>
        <v>0</v>
      </c>
    </row>
    <row r="148" spans="1:7" x14ac:dyDescent="0.25">
      <c r="A148" s="55" t="s">
        <v>92</v>
      </c>
      <c r="B148" s="45">
        <v>0</v>
      </c>
      <c r="C148" s="45">
        <v>0</v>
      </c>
      <c r="D148" s="45">
        <v>0</v>
      </c>
      <c r="E148" s="45">
        <v>0</v>
      </c>
      <c r="F148" s="45">
        <v>0</v>
      </c>
      <c r="G148" s="45">
        <f t="shared" ref="G148:G149" si="35">D148-E148</f>
        <v>0</v>
      </c>
    </row>
    <row r="149" spans="1:7" x14ac:dyDescent="0.25">
      <c r="A149" s="55" t="s">
        <v>93</v>
      </c>
      <c r="B149" s="45">
        <v>0</v>
      </c>
      <c r="C149" s="45">
        <v>0</v>
      </c>
      <c r="D149" s="45">
        <v>0</v>
      </c>
      <c r="E149" s="45">
        <v>0</v>
      </c>
      <c r="F149" s="45">
        <v>0</v>
      </c>
      <c r="G149" s="45">
        <f t="shared" si="35"/>
        <v>0</v>
      </c>
    </row>
    <row r="150" spans="1:7" x14ac:dyDescent="0.25">
      <c r="A150" s="54" t="s">
        <v>94</v>
      </c>
      <c r="B150" s="53">
        <f t="shared" ref="B150:G150" si="36">SUM(B151:B157)</f>
        <v>297959891</v>
      </c>
      <c r="C150" s="53">
        <f t="shared" si="36"/>
        <v>-4001744.93</v>
      </c>
      <c r="D150" s="53">
        <f t="shared" si="36"/>
        <v>293958146.07000005</v>
      </c>
      <c r="E150" s="53">
        <f t="shared" si="36"/>
        <v>151570996.06999999</v>
      </c>
      <c r="F150" s="53">
        <f t="shared" si="36"/>
        <v>151570996.06999999</v>
      </c>
      <c r="G150" s="53">
        <f t="shared" si="36"/>
        <v>142387150.00000003</v>
      </c>
    </row>
    <row r="151" spans="1:7" x14ac:dyDescent="0.25">
      <c r="A151" s="55" t="s">
        <v>95</v>
      </c>
      <c r="B151" s="45">
        <v>139621380.77000001</v>
      </c>
      <c r="C151" s="45">
        <v>-4001744.93</v>
      </c>
      <c r="D151" s="45">
        <v>135619635.84</v>
      </c>
      <c r="E151" s="45">
        <v>65729117.5</v>
      </c>
      <c r="F151" s="45">
        <v>65729117.5</v>
      </c>
      <c r="G151" s="45">
        <f>D151-E151</f>
        <v>69890518.340000004</v>
      </c>
    </row>
    <row r="152" spans="1:7" x14ac:dyDescent="0.25">
      <c r="A152" s="55" t="s">
        <v>96</v>
      </c>
      <c r="B152" s="45">
        <v>156188510.23000002</v>
      </c>
      <c r="C152" s="45">
        <v>0</v>
      </c>
      <c r="D152" s="45">
        <v>156188510.23000002</v>
      </c>
      <c r="E152" s="45">
        <v>85841878.569999993</v>
      </c>
      <c r="F152" s="45">
        <v>85841878.569999993</v>
      </c>
      <c r="G152" s="45">
        <f t="shared" ref="G152:G157" si="37">D152-E152</f>
        <v>70346631.660000026</v>
      </c>
    </row>
    <row r="153" spans="1:7" x14ac:dyDescent="0.25">
      <c r="A153" s="55" t="s">
        <v>97</v>
      </c>
      <c r="B153" s="45">
        <v>0</v>
      </c>
      <c r="C153" s="45">
        <v>0</v>
      </c>
      <c r="D153" s="45">
        <v>0</v>
      </c>
      <c r="E153" s="45">
        <v>0</v>
      </c>
      <c r="F153" s="45">
        <v>0</v>
      </c>
      <c r="G153" s="45">
        <f t="shared" si="37"/>
        <v>0</v>
      </c>
    </row>
    <row r="154" spans="1:7" x14ac:dyDescent="0.25">
      <c r="A154" s="57" t="s">
        <v>98</v>
      </c>
      <c r="B154" s="45">
        <v>150000</v>
      </c>
      <c r="C154" s="45">
        <v>0</v>
      </c>
      <c r="D154" s="45">
        <v>150000</v>
      </c>
      <c r="E154" s="45">
        <v>0</v>
      </c>
      <c r="F154" s="45">
        <v>0</v>
      </c>
      <c r="G154" s="45">
        <f t="shared" si="37"/>
        <v>150000</v>
      </c>
    </row>
    <row r="155" spans="1:7" x14ac:dyDescent="0.25">
      <c r="A155" s="55" t="s">
        <v>99</v>
      </c>
      <c r="B155" s="45">
        <v>2000000</v>
      </c>
      <c r="C155" s="45">
        <v>0</v>
      </c>
      <c r="D155" s="45">
        <v>2000000</v>
      </c>
      <c r="E155" s="45">
        <v>0</v>
      </c>
      <c r="F155" s="45">
        <v>0</v>
      </c>
      <c r="G155" s="45">
        <f t="shared" si="37"/>
        <v>2000000</v>
      </c>
    </row>
    <row r="156" spans="1:7" x14ac:dyDescent="0.25">
      <c r="A156" s="55" t="s">
        <v>100</v>
      </c>
      <c r="B156" s="45">
        <v>0</v>
      </c>
      <c r="C156" s="45">
        <v>0</v>
      </c>
      <c r="D156" s="45">
        <v>0</v>
      </c>
      <c r="E156" s="45">
        <v>0</v>
      </c>
      <c r="F156" s="45">
        <v>0</v>
      </c>
      <c r="G156" s="45">
        <f t="shared" si="37"/>
        <v>0</v>
      </c>
    </row>
    <row r="157" spans="1:7" x14ac:dyDescent="0.25">
      <c r="A157" s="55" t="s">
        <v>101</v>
      </c>
      <c r="B157" s="45">
        <v>0</v>
      </c>
      <c r="C157" s="45">
        <v>0</v>
      </c>
      <c r="D157" s="45">
        <v>0</v>
      </c>
      <c r="E157" s="45">
        <v>0</v>
      </c>
      <c r="F157" s="45">
        <v>0</v>
      </c>
      <c r="G157" s="45">
        <f t="shared" si="37"/>
        <v>0</v>
      </c>
    </row>
    <row r="158" spans="1:7" x14ac:dyDescent="0.25">
      <c r="A158" s="58"/>
      <c r="B158" s="59"/>
      <c r="C158" s="59"/>
      <c r="D158" s="59"/>
      <c r="E158" s="59"/>
      <c r="F158" s="59"/>
      <c r="G158" s="59"/>
    </row>
    <row r="159" spans="1:7" x14ac:dyDescent="0.25">
      <c r="A159" s="10" t="s">
        <v>103</v>
      </c>
      <c r="B159" s="60">
        <f t="shared" ref="B159:G159" si="38">B9+B84</f>
        <v>8670169298.0400009</v>
      </c>
      <c r="C159" s="60">
        <f t="shared" si="38"/>
        <v>3362146737.0400004</v>
      </c>
      <c r="D159" s="60">
        <f t="shared" si="38"/>
        <v>12032316035.08</v>
      </c>
      <c r="E159" s="60">
        <f t="shared" si="38"/>
        <v>4352515386.8500004</v>
      </c>
      <c r="F159" s="60">
        <f t="shared" si="38"/>
        <v>4160744514.289999</v>
      </c>
      <c r="G159" s="60">
        <f t="shared" si="38"/>
        <v>7679800648.2299995</v>
      </c>
    </row>
    <row r="160" spans="1:7" x14ac:dyDescent="0.25">
      <c r="A160" s="26"/>
      <c r="B160" s="25"/>
      <c r="C160" s="25"/>
      <c r="D160" s="25"/>
      <c r="E160" s="25"/>
      <c r="F160" s="25"/>
      <c r="G160" s="2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B44:G46 B38:F38 G49:G57 B48:F48 B61:G61 B58:F58 B63:G69 B62:F62 B71:F85 B94:F98 B93:C93 E93:F93 B17:G17 G11:G16 G39:G43 G47 G59:G60 G70 B92:F92 B102:F102 B106:F107 B109:F111 B113:F113 B116:F116 B118:F123 B131:F131 B133:F133 B136:F144 B146:F150 B153:F153 B156:F159 B104:F104 B103:C103 E103:F103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20"/>
  <sheetViews>
    <sheetView showGridLines="0" zoomScale="75" zoomScaleNormal="75" workbookViewId="0">
      <selection activeCell="A2" sqref="A2:XFD6"/>
    </sheetView>
  </sheetViews>
  <sheetFormatPr baseColWidth="10" defaultColWidth="11" defaultRowHeight="15" x14ac:dyDescent="0.25"/>
  <cols>
    <col min="1" max="1" width="47.85546875" bestFit="1" customWidth="1"/>
    <col min="2" max="2" width="22.42578125" bestFit="1" customWidth="1"/>
    <col min="3" max="3" width="19.85546875" bestFit="1" customWidth="1"/>
    <col min="4" max="6" width="22.42578125" bestFit="1" customWidth="1"/>
    <col min="7" max="7" width="19.85546875" bestFit="1" customWidth="1"/>
  </cols>
  <sheetData>
    <row r="1" spans="1:7" ht="41.1" customHeight="1" x14ac:dyDescent="0.25">
      <c r="A1" s="97" t="s">
        <v>104</v>
      </c>
      <c r="B1" s="98"/>
      <c r="C1" s="98"/>
      <c r="D1" s="98"/>
      <c r="E1" s="98"/>
      <c r="F1" s="98"/>
      <c r="G1" s="99"/>
    </row>
    <row r="2" spans="1:7" ht="15" customHeight="1" x14ac:dyDescent="0.25">
      <c r="A2" s="61" t="s">
        <v>274</v>
      </c>
      <c r="B2" s="62"/>
      <c r="C2" s="62"/>
      <c r="D2" s="62"/>
      <c r="E2" s="62"/>
      <c r="F2" s="62"/>
      <c r="G2" s="63"/>
    </row>
    <row r="3" spans="1:7" ht="15" customHeight="1" x14ac:dyDescent="0.25">
      <c r="A3" s="64" t="s">
        <v>20</v>
      </c>
      <c r="B3" s="65"/>
      <c r="C3" s="65"/>
      <c r="D3" s="65"/>
      <c r="E3" s="65"/>
      <c r="F3" s="65"/>
      <c r="G3" s="66"/>
    </row>
    <row r="4" spans="1:7" ht="15" customHeight="1" x14ac:dyDescent="0.25">
      <c r="A4" s="64" t="s">
        <v>105</v>
      </c>
      <c r="B4" s="65"/>
      <c r="C4" s="65"/>
      <c r="D4" s="65"/>
      <c r="E4" s="65"/>
      <c r="F4" s="65"/>
      <c r="G4" s="66"/>
    </row>
    <row r="5" spans="1:7" ht="15" customHeight="1" x14ac:dyDescent="0.25">
      <c r="A5" s="64" t="s">
        <v>275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ht="15" customHeight="1" x14ac:dyDescent="0.25">
      <c r="A7" s="92" t="s">
        <v>1</v>
      </c>
      <c r="B7" s="94" t="s">
        <v>22</v>
      </c>
      <c r="C7" s="94"/>
      <c r="D7" s="94"/>
      <c r="E7" s="94"/>
      <c r="F7" s="94"/>
      <c r="G7" s="96" t="s">
        <v>23</v>
      </c>
    </row>
    <row r="8" spans="1:7" ht="30" x14ac:dyDescent="0.25">
      <c r="A8" s="93"/>
      <c r="B8" s="6" t="s">
        <v>24</v>
      </c>
      <c r="C8" s="3" t="s">
        <v>5</v>
      </c>
      <c r="D8" s="6" t="s">
        <v>6</v>
      </c>
      <c r="E8" s="6" t="s">
        <v>3</v>
      </c>
      <c r="F8" s="6" t="s">
        <v>4</v>
      </c>
      <c r="G8" s="95"/>
    </row>
    <row r="9" spans="1:7" ht="15.75" customHeight="1" x14ac:dyDescent="0.25">
      <c r="A9" s="7" t="s">
        <v>106</v>
      </c>
      <c r="B9" s="11">
        <f>SUM(B10:B84)</f>
        <v>6441894870.7600002</v>
      </c>
      <c r="C9" s="11">
        <f t="shared" ref="C9:G9" si="0">SUM(C10:C84)</f>
        <v>3206334460.71</v>
      </c>
      <c r="D9" s="11">
        <f t="shared" si="0"/>
        <v>9648229331.4699955</v>
      </c>
      <c r="E9" s="11">
        <f t="shared" si="0"/>
        <v>3390745889.6900005</v>
      </c>
      <c r="F9" s="11">
        <f t="shared" si="0"/>
        <v>3255858073.8600016</v>
      </c>
      <c r="G9" s="11">
        <f t="shared" si="0"/>
        <v>6257483441.7799959</v>
      </c>
    </row>
    <row r="10" spans="1:7" x14ac:dyDescent="0.25">
      <c r="A10" s="33" t="s">
        <v>276</v>
      </c>
      <c r="B10" s="45">
        <v>3180611.52</v>
      </c>
      <c r="C10" s="45">
        <v>0</v>
      </c>
      <c r="D10" s="45">
        <v>3180611.52</v>
      </c>
      <c r="E10" s="45">
        <v>737449.12</v>
      </c>
      <c r="F10" s="45">
        <v>729204.78999999992</v>
      </c>
      <c r="G10" s="45">
        <f>D10-E10</f>
        <v>2443162.4</v>
      </c>
    </row>
    <row r="11" spans="1:7" x14ac:dyDescent="0.25">
      <c r="A11" s="33" t="s">
        <v>277</v>
      </c>
      <c r="B11" s="45">
        <v>4883062.4400000004</v>
      </c>
      <c r="C11" s="45">
        <v>45640.39</v>
      </c>
      <c r="D11" s="45">
        <v>4928702.830000001</v>
      </c>
      <c r="E11" s="45">
        <v>2093504.34</v>
      </c>
      <c r="F11" s="45">
        <v>2086681.5300000003</v>
      </c>
      <c r="G11" s="45">
        <f t="shared" ref="G11:G74" si="1">D11-E11</f>
        <v>2835198.4900000012</v>
      </c>
    </row>
    <row r="12" spans="1:7" x14ac:dyDescent="0.25">
      <c r="A12" s="33" t="s">
        <v>278</v>
      </c>
      <c r="B12" s="45">
        <v>23536262.160000008</v>
      </c>
      <c r="C12" s="45">
        <v>347344.96</v>
      </c>
      <c r="D12" s="45">
        <v>23883607.120000005</v>
      </c>
      <c r="E12" s="45">
        <v>9870044.7499999981</v>
      </c>
      <c r="F12" s="45">
        <v>9824017.6099999957</v>
      </c>
      <c r="G12" s="45">
        <f t="shared" si="1"/>
        <v>14013562.370000007</v>
      </c>
    </row>
    <row r="13" spans="1:7" x14ac:dyDescent="0.25">
      <c r="A13" s="33" t="s">
        <v>279</v>
      </c>
      <c r="B13" s="45">
        <v>3751155.36</v>
      </c>
      <c r="C13" s="45">
        <v>0</v>
      </c>
      <c r="D13" s="45">
        <v>3751155.36</v>
      </c>
      <c r="E13" s="45">
        <v>1836093.42</v>
      </c>
      <c r="F13" s="45">
        <v>1836093.42</v>
      </c>
      <c r="G13" s="45">
        <f t="shared" si="1"/>
        <v>1915061.94</v>
      </c>
    </row>
    <row r="14" spans="1:7" x14ac:dyDescent="0.25">
      <c r="A14" s="33" t="s">
        <v>280</v>
      </c>
      <c r="B14" s="45">
        <v>226601380.56</v>
      </c>
      <c r="C14" s="45">
        <v>-198992211.44</v>
      </c>
      <c r="D14" s="45">
        <v>27609169.11999999</v>
      </c>
      <c r="E14" s="45">
        <v>11177999.489999998</v>
      </c>
      <c r="F14" s="45">
        <v>10728129.289999999</v>
      </c>
      <c r="G14" s="45">
        <f t="shared" si="1"/>
        <v>16431169.629999992</v>
      </c>
    </row>
    <row r="15" spans="1:7" x14ac:dyDescent="0.25">
      <c r="A15" s="33" t="s">
        <v>281</v>
      </c>
      <c r="B15" s="45">
        <v>20687914.669999998</v>
      </c>
      <c r="C15" s="45">
        <v>331492.15000000002</v>
      </c>
      <c r="D15" s="45">
        <v>21019406.819999997</v>
      </c>
      <c r="E15" s="45">
        <v>8360102.540000001</v>
      </c>
      <c r="F15" s="45">
        <v>8038745.2399999993</v>
      </c>
      <c r="G15" s="45">
        <f t="shared" si="1"/>
        <v>12659304.279999996</v>
      </c>
    </row>
    <row r="16" spans="1:7" x14ac:dyDescent="0.25">
      <c r="A16" s="33" t="s">
        <v>282</v>
      </c>
      <c r="B16" s="45">
        <v>15609322.189999999</v>
      </c>
      <c r="C16" s="45">
        <v>465020</v>
      </c>
      <c r="D16" s="45">
        <v>16074342.189999999</v>
      </c>
      <c r="E16" s="45">
        <v>4702501.4100000011</v>
      </c>
      <c r="F16" s="45">
        <v>4539122.32</v>
      </c>
      <c r="G16" s="45">
        <f t="shared" si="1"/>
        <v>11371840.779999997</v>
      </c>
    </row>
    <row r="17" spans="1:7" x14ac:dyDescent="0.25">
      <c r="A17" s="33" t="s">
        <v>283</v>
      </c>
      <c r="B17" s="45">
        <v>55709508.68</v>
      </c>
      <c r="C17" s="45">
        <v>3130066.2</v>
      </c>
      <c r="D17" s="45">
        <v>58839574.880000003</v>
      </c>
      <c r="E17" s="45">
        <v>22737036.059999999</v>
      </c>
      <c r="F17" s="45">
        <v>21605112.09</v>
      </c>
      <c r="G17" s="45">
        <f t="shared" si="1"/>
        <v>36102538.820000008</v>
      </c>
    </row>
    <row r="18" spans="1:7" x14ac:dyDescent="0.25">
      <c r="A18" s="33" t="s">
        <v>284</v>
      </c>
      <c r="B18" s="45">
        <v>24155440.919999998</v>
      </c>
      <c r="C18" s="45">
        <v>17392223.350000001</v>
      </c>
      <c r="D18" s="45">
        <v>41547664.270000003</v>
      </c>
      <c r="E18" s="45">
        <v>11130009.539999997</v>
      </c>
      <c r="F18" s="45">
        <v>10510942.529999996</v>
      </c>
      <c r="G18" s="45">
        <f t="shared" si="1"/>
        <v>30417654.730000004</v>
      </c>
    </row>
    <row r="19" spans="1:7" x14ac:dyDescent="0.25">
      <c r="A19" s="33" t="s">
        <v>285</v>
      </c>
      <c r="B19" s="45">
        <v>38159730.619999997</v>
      </c>
      <c r="C19" s="45">
        <v>526996.66999999993</v>
      </c>
      <c r="D19" s="45">
        <v>38686727.289999999</v>
      </c>
      <c r="E19" s="45">
        <v>10008018.920000002</v>
      </c>
      <c r="F19" s="45">
        <v>9669313.2899999991</v>
      </c>
      <c r="G19" s="45">
        <f t="shared" si="1"/>
        <v>28678708.369999997</v>
      </c>
    </row>
    <row r="20" spans="1:7" x14ac:dyDescent="0.25">
      <c r="A20" s="33" t="s">
        <v>286</v>
      </c>
      <c r="B20" s="45">
        <v>34691692.709999993</v>
      </c>
      <c r="C20" s="45">
        <v>57884599.530000001</v>
      </c>
      <c r="D20" s="45">
        <v>92576292.239999995</v>
      </c>
      <c r="E20" s="45">
        <v>66920470.759999998</v>
      </c>
      <c r="F20" s="45">
        <v>66530352.020000003</v>
      </c>
      <c r="G20" s="45">
        <f t="shared" si="1"/>
        <v>25655821.479999997</v>
      </c>
    </row>
    <row r="21" spans="1:7" x14ac:dyDescent="0.25">
      <c r="A21" s="33" t="s">
        <v>287</v>
      </c>
      <c r="B21" s="45">
        <v>28236707.34</v>
      </c>
      <c r="C21" s="45">
        <v>-2914.359999999986</v>
      </c>
      <c r="D21" s="45">
        <v>28233792.979999993</v>
      </c>
      <c r="E21" s="45">
        <v>11895991.780000003</v>
      </c>
      <c r="F21" s="45">
        <v>11443284.430000003</v>
      </c>
      <c r="G21" s="45">
        <f t="shared" si="1"/>
        <v>16337801.19999999</v>
      </c>
    </row>
    <row r="22" spans="1:7" x14ac:dyDescent="0.25">
      <c r="A22" s="33" t="s">
        <v>288</v>
      </c>
      <c r="B22" s="45">
        <v>24327734.650000006</v>
      </c>
      <c r="C22" s="45">
        <v>5012124.7300000014</v>
      </c>
      <c r="D22" s="45">
        <v>29339859.380000014</v>
      </c>
      <c r="E22" s="45">
        <v>11600466.480000002</v>
      </c>
      <c r="F22" s="45">
        <v>11245774.34</v>
      </c>
      <c r="G22" s="45">
        <f t="shared" si="1"/>
        <v>17739392.900000013</v>
      </c>
    </row>
    <row r="23" spans="1:7" x14ac:dyDescent="0.25">
      <c r="A23" s="33" t="s">
        <v>289</v>
      </c>
      <c r="B23" s="45">
        <v>2555136.2400000007</v>
      </c>
      <c r="C23" s="45">
        <v>251.11000000000058</v>
      </c>
      <c r="D23" s="45">
        <v>2555387.350000001</v>
      </c>
      <c r="E23" s="45">
        <v>1307066.8200000003</v>
      </c>
      <c r="F23" s="45">
        <v>1259073.0000000002</v>
      </c>
      <c r="G23" s="45">
        <f t="shared" si="1"/>
        <v>1248320.5300000007</v>
      </c>
    </row>
    <row r="24" spans="1:7" x14ac:dyDescent="0.25">
      <c r="A24" s="33" t="s">
        <v>290</v>
      </c>
      <c r="B24" s="45">
        <v>15057689.870000001</v>
      </c>
      <c r="C24" s="45">
        <v>118299.25000000001</v>
      </c>
      <c r="D24" s="45">
        <v>15175989.120000001</v>
      </c>
      <c r="E24" s="45">
        <v>5215567.6500000004</v>
      </c>
      <c r="F24" s="45">
        <v>4996127.38</v>
      </c>
      <c r="G24" s="45">
        <f t="shared" si="1"/>
        <v>9960421.4700000007</v>
      </c>
    </row>
    <row r="25" spans="1:7" x14ac:dyDescent="0.25">
      <c r="A25" s="33" t="s">
        <v>291</v>
      </c>
      <c r="B25" s="45">
        <v>28072608.159999996</v>
      </c>
      <c r="C25" s="45">
        <v>2900811.2300000004</v>
      </c>
      <c r="D25" s="45">
        <v>30973419.390000001</v>
      </c>
      <c r="E25" s="45">
        <v>13520180.130000005</v>
      </c>
      <c r="F25" s="45">
        <v>13099330.650000002</v>
      </c>
      <c r="G25" s="45">
        <f t="shared" si="1"/>
        <v>17453239.259999998</v>
      </c>
    </row>
    <row r="26" spans="1:7" x14ac:dyDescent="0.25">
      <c r="A26" s="33" t="s">
        <v>292</v>
      </c>
      <c r="B26" s="45">
        <v>196084778.72</v>
      </c>
      <c r="C26" s="45">
        <v>3968746.64</v>
      </c>
      <c r="D26" s="45">
        <v>200053525.35999998</v>
      </c>
      <c r="E26" s="45">
        <v>87367111.870000005</v>
      </c>
      <c r="F26" s="45">
        <v>84615745.880000025</v>
      </c>
      <c r="G26" s="45">
        <f t="shared" si="1"/>
        <v>112686413.48999998</v>
      </c>
    </row>
    <row r="27" spans="1:7" x14ac:dyDescent="0.25">
      <c r="A27" s="33" t="s">
        <v>293</v>
      </c>
      <c r="B27" s="45">
        <v>70136060.430000007</v>
      </c>
      <c r="C27" s="45">
        <v>274702.89000000019</v>
      </c>
      <c r="D27" s="45">
        <v>70410763.319999993</v>
      </c>
      <c r="E27" s="45">
        <v>29024426.909999993</v>
      </c>
      <c r="F27" s="45">
        <v>27872952.680000003</v>
      </c>
      <c r="G27" s="45">
        <f t="shared" si="1"/>
        <v>41386336.409999996</v>
      </c>
    </row>
    <row r="28" spans="1:7" x14ac:dyDescent="0.25">
      <c r="A28" s="33" t="s">
        <v>294</v>
      </c>
      <c r="B28" s="45">
        <v>11833557.970000003</v>
      </c>
      <c r="C28" s="45">
        <v>64116.53</v>
      </c>
      <c r="D28" s="45">
        <v>11897674.500000004</v>
      </c>
      <c r="E28" s="45">
        <v>5185138.9899999993</v>
      </c>
      <c r="F28" s="45">
        <v>4980381.9800000004</v>
      </c>
      <c r="G28" s="45">
        <f t="shared" si="1"/>
        <v>6712535.5100000044</v>
      </c>
    </row>
    <row r="29" spans="1:7" x14ac:dyDescent="0.25">
      <c r="A29" s="33" t="s">
        <v>295</v>
      </c>
      <c r="B29" s="45">
        <v>59083212.900000013</v>
      </c>
      <c r="C29" s="45">
        <v>1164124.3900000001</v>
      </c>
      <c r="D29" s="45">
        <v>60247337.289999999</v>
      </c>
      <c r="E29" s="45">
        <v>24995164.449999996</v>
      </c>
      <c r="F29" s="45">
        <v>23960868.919999994</v>
      </c>
      <c r="G29" s="45">
        <f t="shared" si="1"/>
        <v>35252172.840000004</v>
      </c>
    </row>
    <row r="30" spans="1:7" x14ac:dyDescent="0.25">
      <c r="A30" s="33" t="s">
        <v>296</v>
      </c>
      <c r="B30" s="45">
        <v>37264743.36999999</v>
      </c>
      <c r="C30" s="45">
        <v>31261996.660000004</v>
      </c>
      <c r="D30" s="45">
        <v>68526740.030000001</v>
      </c>
      <c r="E30" s="45">
        <v>27671118.159999996</v>
      </c>
      <c r="F30" s="45">
        <v>27623714.079999998</v>
      </c>
      <c r="G30" s="45">
        <f t="shared" si="1"/>
        <v>40855621.870000005</v>
      </c>
    </row>
    <row r="31" spans="1:7" x14ac:dyDescent="0.25">
      <c r="A31" s="33" t="s">
        <v>297</v>
      </c>
      <c r="B31" s="45">
        <v>1520857928.1099997</v>
      </c>
      <c r="C31" s="45">
        <v>16782763.989999972</v>
      </c>
      <c r="D31" s="45">
        <v>1537640692.0999994</v>
      </c>
      <c r="E31" s="45">
        <v>692349604.73000026</v>
      </c>
      <c r="F31" s="45">
        <v>680712675.66000032</v>
      </c>
      <c r="G31" s="45">
        <f t="shared" si="1"/>
        <v>845291087.36999917</v>
      </c>
    </row>
    <row r="32" spans="1:7" x14ac:dyDescent="0.25">
      <c r="A32" s="33" t="s">
        <v>298</v>
      </c>
      <c r="B32" s="45">
        <v>98311537.979999974</v>
      </c>
      <c r="C32" s="45">
        <v>19284321.430000003</v>
      </c>
      <c r="D32" s="45">
        <v>117595859.41</v>
      </c>
      <c r="E32" s="45">
        <v>34532969.329999998</v>
      </c>
      <c r="F32" s="45">
        <v>33945908.920000002</v>
      </c>
      <c r="G32" s="45">
        <f t="shared" si="1"/>
        <v>83062890.079999998</v>
      </c>
    </row>
    <row r="33" spans="1:7" x14ac:dyDescent="0.25">
      <c r="A33" s="33" t="s">
        <v>299</v>
      </c>
      <c r="B33" s="45">
        <v>31665403.43</v>
      </c>
      <c r="C33" s="45">
        <v>1225902.2000000002</v>
      </c>
      <c r="D33" s="45">
        <v>32891305.629999999</v>
      </c>
      <c r="E33" s="45">
        <v>12139635.870000003</v>
      </c>
      <c r="F33" s="45">
        <v>11925601.650000002</v>
      </c>
      <c r="G33" s="45">
        <f t="shared" si="1"/>
        <v>20751669.759999998</v>
      </c>
    </row>
    <row r="34" spans="1:7" x14ac:dyDescent="0.25">
      <c r="A34" s="33" t="s">
        <v>300</v>
      </c>
      <c r="B34" s="45">
        <v>32186568.600000001</v>
      </c>
      <c r="C34" s="45">
        <v>0</v>
      </c>
      <c r="D34" s="45">
        <v>32186568.599999998</v>
      </c>
      <c r="E34" s="45">
        <v>10122115.470000003</v>
      </c>
      <c r="F34" s="45">
        <v>10122115.470000003</v>
      </c>
      <c r="G34" s="45">
        <f t="shared" si="1"/>
        <v>22064453.129999995</v>
      </c>
    </row>
    <row r="35" spans="1:7" x14ac:dyDescent="0.25">
      <c r="A35" s="33" t="s">
        <v>301</v>
      </c>
      <c r="B35" s="45">
        <v>149891174.28000003</v>
      </c>
      <c r="C35" s="45">
        <v>131544682.77000003</v>
      </c>
      <c r="D35" s="45">
        <v>281435857.04999989</v>
      </c>
      <c r="E35" s="45">
        <v>91045156.060000002</v>
      </c>
      <c r="F35" s="45">
        <v>90819256.25999999</v>
      </c>
      <c r="G35" s="45">
        <f t="shared" si="1"/>
        <v>190390700.98999989</v>
      </c>
    </row>
    <row r="36" spans="1:7" x14ac:dyDescent="0.25">
      <c r="A36" s="33" t="s">
        <v>302</v>
      </c>
      <c r="B36" s="45">
        <v>10085909.4</v>
      </c>
      <c r="C36" s="45">
        <v>250400.74</v>
      </c>
      <c r="D36" s="45">
        <v>10336310.139999999</v>
      </c>
      <c r="E36" s="45">
        <v>3973846.7499999991</v>
      </c>
      <c r="F36" s="45">
        <v>3823846.7499999991</v>
      </c>
      <c r="G36" s="45">
        <f t="shared" si="1"/>
        <v>6362463.3899999997</v>
      </c>
    </row>
    <row r="37" spans="1:7" x14ac:dyDescent="0.25">
      <c r="A37" s="33" t="s">
        <v>303</v>
      </c>
      <c r="B37" s="45">
        <v>7087536.1100000003</v>
      </c>
      <c r="C37" s="45">
        <v>70086.62999999999</v>
      </c>
      <c r="D37" s="45">
        <v>7157622.7400000002</v>
      </c>
      <c r="E37" s="45">
        <v>1894672.1500000004</v>
      </c>
      <c r="F37" s="45">
        <v>1894672.1500000004</v>
      </c>
      <c r="G37" s="45">
        <f t="shared" si="1"/>
        <v>5262950.59</v>
      </c>
    </row>
    <row r="38" spans="1:7" x14ac:dyDescent="0.25">
      <c r="A38" s="33" t="s">
        <v>304</v>
      </c>
      <c r="B38" s="45">
        <v>89911058.969999984</v>
      </c>
      <c r="C38" s="45">
        <v>2113412.69</v>
      </c>
      <c r="D38" s="45">
        <v>92024471.660000011</v>
      </c>
      <c r="E38" s="45">
        <v>34937024.95000001</v>
      </c>
      <c r="F38" s="45">
        <v>34799203.390000001</v>
      </c>
      <c r="G38" s="45">
        <f t="shared" si="1"/>
        <v>57087446.710000001</v>
      </c>
    </row>
    <row r="39" spans="1:7" x14ac:dyDescent="0.25">
      <c r="A39" s="33" t="s">
        <v>305</v>
      </c>
      <c r="B39" s="45">
        <v>3735556.47</v>
      </c>
      <c r="C39" s="45">
        <v>10866.410000000003</v>
      </c>
      <c r="D39" s="45">
        <v>3746422.88</v>
      </c>
      <c r="E39" s="45">
        <v>1477725.96</v>
      </c>
      <c r="F39" s="45">
        <v>1477725.96</v>
      </c>
      <c r="G39" s="45">
        <f t="shared" si="1"/>
        <v>2268696.92</v>
      </c>
    </row>
    <row r="40" spans="1:7" x14ac:dyDescent="0.25">
      <c r="A40" s="33" t="s">
        <v>306</v>
      </c>
      <c r="B40" s="45">
        <v>13633443.550000001</v>
      </c>
      <c r="C40" s="45">
        <v>907667.35999999987</v>
      </c>
      <c r="D40" s="45">
        <v>14541110.91</v>
      </c>
      <c r="E40" s="45">
        <v>5392583.9900000012</v>
      </c>
      <c r="F40" s="45">
        <v>5392583.9900000012</v>
      </c>
      <c r="G40" s="45">
        <f t="shared" si="1"/>
        <v>9148526.9199999981</v>
      </c>
    </row>
    <row r="41" spans="1:7" x14ac:dyDescent="0.25">
      <c r="A41" s="33" t="s">
        <v>307</v>
      </c>
      <c r="B41" s="45">
        <v>39070097.560000002</v>
      </c>
      <c r="C41" s="45">
        <v>230008.04000000004</v>
      </c>
      <c r="D41" s="45">
        <v>39300105.599999987</v>
      </c>
      <c r="E41" s="45">
        <v>14734227.080000002</v>
      </c>
      <c r="F41" s="45">
        <v>14712377.99</v>
      </c>
      <c r="G41" s="45">
        <f t="shared" si="1"/>
        <v>24565878.519999985</v>
      </c>
    </row>
    <row r="42" spans="1:7" x14ac:dyDescent="0.25">
      <c r="A42" s="33" t="s">
        <v>308</v>
      </c>
      <c r="B42" s="45">
        <v>39438506.270000003</v>
      </c>
      <c r="C42" s="45">
        <v>1384019.05</v>
      </c>
      <c r="D42" s="45">
        <v>40822525.320000015</v>
      </c>
      <c r="E42" s="45">
        <v>12948584.970000004</v>
      </c>
      <c r="F42" s="45">
        <v>12839741.890000004</v>
      </c>
      <c r="G42" s="45">
        <f t="shared" si="1"/>
        <v>27873940.350000009</v>
      </c>
    </row>
    <row r="43" spans="1:7" x14ac:dyDescent="0.25">
      <c r="A43" s="33" t="s">
        <v>309</v>
      </c>
      <c r="B43" s="45">
        <v>139618164.71000001</v>
      </c>
      <c r="C43" s="45">
        <v>532363.03000000014</v>
      </c>
      <c r="D43" s="45">
        <v>140150527.74000004</v>
      </c>
      <c r="E43" s="45">
        <v>56127720.999999993</v>
      </c>
      <c r="F43" s="45">
        <v>52493289.859999992</v>
      </c>
      <c r="G43" s="45">
        <f t="shared" si="1"/>
        <v>84022806.740000039</v>
      </c>
    </row>
    <row r="44" spans="1:7" x14ac:dyDescent="0.25">
      <c r="A44" s="33" t="s">
        <v>310</v>
      </c>
      <c r="B44" s="45">
        <v>174168910.50999999</v>
      </c>
      <c r="C44" s="45">
        <v>27620740.849999994</v>
      </c>
      <c r="D44" s="45">
        <v>201789651.35999998</v>
      </c>
      <c r="E44" s="45">
        <v>72469142.780000046</v>
      </c>
      <c r="F44" s="45">
        <v>70635417.640000015</v>
      </c>
      <c r="G44" s="45">
        <f t="shared" si="1"/>
        <v>129320508.57999994</v>
      </c>
    </row>
    <row r="45" spans="1:7" x14ac:dyDescent="0.25">
      <c r="A45" s="33" t="s">
        <v>311</v>
      </c>
      <c r="B45" s="45">
        <v>17549768.230000004</v>
      </c>
      <c r="C45" s="45">
        <v>83865.980000000025</v>
      </c>
      <c r="D45" s="45">
        <v>17633634.209999997</v>
      </c>
      <c r="E45" s="45">
        <v>6570703.0000000009</v>
      </c>
      <c r="F45" s="45">
        <v>6303930.3499999987</v>
      </c>
      <c r="G45" s="45">
        <f t="shared" si="1"/>
        <v>11062931.209999997</v>
      </c>
    </row>
    <row r="46" spans="1:7" x14ac:dyDescent="0.25">
      <c r="A46" s="33" t="s">
        <v>312</v>
      </c>
      <c r="B46" s="45">
        <v>133457175.58000001</v>
      </c>
      <c r="C46" s="45">
        <v>69241359.24000001</v>
      </c>
      <c r="D46" s="45">
        <v>202698534.82000005</v>
      </c>
      <c r="E46" s="45">
        <v>85876993.320000008</v>
      </c>
      <c r="F46" s="45">
        <v>82707406.669999987</v>
      </c>
      <c r="G46" s="45">
        <f t="shared" si="1"/>
        <v>116821541.50000004</v>
      </c>
    </row>
    <row r="47" spans="1:7" x14ac:dyDescent="0.25">
      <c r="A47" s="33" t="s">
        <v>313</v>
      </c>
      <c r="B47" s="45">
        <v>130339674.45999998</v>
      </c>
      <c r="C47" s="45">
        <v>6788340.1900000004</v>
      </c>
      <c r="D47" s="45">
        <v>137128014.64999995</v>
      </c>
      <c r="E47" s="45">
        <v>48362295.320000015</v>
      </c>
      <c r="F47" s="45">
        <v>46523953.560000017</v>
      </c>
      <c r="G47" s="45">
        <f t="shared" si="1"/>
        <v>88765719.329999924</v>
      </c>
    </row>
    <row r="48" spans="1:7" x14ac:dyDescent="0.25">
      <c r="A48" s="33" t="s">
        <v>314</v>
      </c>
      <c r="B48" s="45">
        <v>65586012</v>
      </c>
      <c r="C48" s="45">
        <v>120127531</v>
      </c>
      <c r="D48" s="45">
        <v>185713543</v>
      </c>
      <c r="E48" s="45">
        <v>25902994.260000002</v>
      </c>
      <c r="F48" s="45">
        <v>22902994.259999998</v>
      </c>
      <c r="G48" s="45">
        <f t="shared" si="1"/>
        <v>159810548.74000001</v>
      </c>
    </row>
    <row r="49" spans="1:7" x14ac:dyDescent="0.25">
      <c r="A49" s="33" t="s">
        <v>315</v>
      </c>
      <c r="B49" s="45">
        <v>70265543</v>
      </c>
      <c r="C49" s="45">
        <v>1524948.76</v>
      </c>
      <c r="D49" s="45">
        <v>71790491.75999999</v>
      </c>
      <c r="E49" s="45">
        <v>42289273.330000006</v>
      </c>
      <c r="F49" s="45">
        <v>42289273.330000006</v>
      </c>
      <c r="G49" s="45">
        <f t="shared" si="1"/>
        <v>29501218.429999985</v>
      </c>
    </row>
    <row r="50" spans="1:7" x14ac:dyDescent="0.25">
      <c r="A50" s="33" t="s">
        <v>316</v>
      </c>
      <c r="B50" s="45">
        <v>83809481.049999982</v>
      </c>
      <c r="C50" s="45">
        <v>6413735.0499999989</v>
      </c>
      <c r="D50" s="45">
        <v>90223216.099999979</v>
      </c>
      <c r="E50" s="45">
        <v>34617713.729999997</v>
      </c>
      <c r="F50" s="45">
        <v>33229846.399999999</v>
      </c>
      <c r="G50" s="45">
        <f t="shared" si="1"/>
        <v>55605502.369999982</v>
      </c>
    </row>
    <row r="51" spans="1:7" x14ac:dyDescent="0.25">
      <c r="A51" s="33" t="s">
        <v>317</v>
      </c>
      <c r="B51" s="45">
        <v>10105752.879999999</v>
      </c>
      <c r="C51" s="45">
        <v>45592.639999999999</v>
      </c>
      <c r="D51" s="45">
        <v>10151345.519999998</v>
      </c>
      <c r="E51" s="45">
        <v>4189214.0300000021</v>
      </c>
      <c r="F51" s="45">
        <v>3976731.8600000022</v>
      </c>
      <c r="G51" s="45">
        <f t="shared" si="1"/>
        <v>5962131.4899999956</v>
      </c>
    </row>
    <row r="52" spans="1:7" x14ac:dyDescent="0.25">
      <c r="A52" s="33" t="s">
        <v>318</v>
      </c>
      <c r="B52" s="45">
        <v>64109280.689999998</v>
      </c>
      <c r="C52" s="45">
        <v>20026356.890000001</v>
      </c>
      <c r="D52" s="45">
        <v>84135637.579999998</v>
      </c>
      <c r="E52" s="45">
        <v>43982861.729999997</v>
      </c>
      <c r="F52" s="45">
        <v>43469889.589999996</v>
      </c>
      <c r="G52" s="45">
        <f t="shared" si="1"/>
        <v>40152775.850000001</v>
      </c>
    </row>
    <row r="53" spans="1:7" x14ac:dyDescent="0.25">
      <c r="A53" s="33" t="s">
        <v>319</v>
      </c>
      <c r="B53" s="45">
        <v>77024416.520000011</v>
      </c>
      <c r="C53" s="45">
        <v>32484028.339999996</v>
      </c>
      <c r="D53" s="45">
        <v>109508444.86000003</v>
      </c>
      <c r="E53" s="45">
        <v>50922850.189999998</v>
      </c>
      <c r="F53" s="45">
        <v>49449854.980000012</v>
      </c>
      <c r="G53" s="45">
        <f t="shared" si="1"/>
        <v>58585594.670000032</v>
      </c>
    </row>
    <row r="54" spans="1:7" x14ac:dyDescent="0.25">
      <c r="A54" s="33" t="s">
        <v>320</v>
      </c>
      <c r="B54" s="45">
        <v>10148878.319999998</v>
      </c>
      <c r="C54" s="45">
        <v>16710087.329999998</v>
      </c>
      <c r="D54" s="45">
        <v>26858965.649999999</v>
      </c>
      <c r="E54" s="45">
        <v>10855646.35</v>
      </c>
      <c r="F54" s="45">
        <v>9506447.2400000021</v>
      </c>
      <c r="G54" s="45">
        <f t="shared" si="1"/>
        <v>16003319.299999999</v>
      </c>
    </row>
    <row r="55" spans="1:7" x14ac:dyDescent="0.25">
      <c r="A55" s="33" t="s">
        <v>321</v>
      </c>
      <c r="B55" s="45">
        <v>122130353.88000001</v>
      </c>
      <c r="C55" s="45">
        <v>81517210.039999992</v>
      </c>
      <c r="D55" s="45">
        <v>203647563.92000008</v>
      </c>
      <c r="E55" s="45">
        <v>63387935.519999981</v>
      </c>
      <c r="F55" s="45">
        <v>62064231.329999998</v>
      </c>
      <c r="G55" s="45">
        <f t="shared" si="1"/>
        <v>140259628.4000001</v>
      </c>
    </row>
    <row r="56" spans="1:7" x14ac:dyDescent="0.25">
      <c r="A56" s="33" t="s">
        <v>322</v>
      </c>
      <c r="B56" s="45">
        <v>80752860.620000005</v>
      </c>
      <c r="C56" s="45">
        <v>82034709.460000008</v>
      </c>
      <c r="D56" s="45">
        <v>162787570.07999998</v>
      </c>
      <c r="E56" s="45">
        <v>45872351.270000011</v>
      </c>
      <c r="F56" s="45">
        <v>43604642.620000005</v>
      </c>
      <c r="G56" s="45">
        <f t="shared" si="1"/>
        <v>116915218.80999997</v>
      </c>
    </row>
    <row r="57" spans="1:7" x14ac:dyDescent="0.25">
      <c r="A57" s="33" t="s">
        <v>323</v>
      </c>
      <c r="B57" s="45">
        <v>243100400.16000003</v>
      </c>
      <c r="C57" s="45">
        <v>227944972.52000001</v>
      </c>
      <c r="D57" s="45">
        <v>471045372.67999995</v>
      </c>
      <c r="E57" s="45">
        <v>104953425.34999999</v>
      </c>
      <c r="F57" s="45">
        <v>102266908.47000003</v>
      </c>
      <c r="G57" s="45">
        <f t="shared" si="1"/>
        <v>366091947.32999992</v>
      </c>
    </row>
    <row r="58" spans="1:7" x14ac:dyDescent="0.25">
      <c r="A58" s="33" t="s">
        <v>324</v>
      </c>
      <c r="B58" s="45">
        <v>620500713.63999999</v>
      </c>
      <c r="C58" s="45">
        <v>1938870414.8500001</v>
      </c>
      <c r="D58" s="45">
        <v>2559371128.4899988</v>
      </c>
      <c r="E58" s="45">
        <v>577863728.66000032</v>
      </c>
      <c r="F58" s="45">
        <v>549895821.13000047</v>
      </c>
      <c r="G58" s="45">
        <f t="shared" si="1"/>
        <v>1981507399.8299985</v>
      </c>
    </row>
    <row r="59" spans="1:7" x14ac:dyDescent="0.25">
      <c r="A59" s="33" t="s">
        <v>325</v>
      </c>
      <c r="B59" s="45">
        <v>117436308.62999997</v>
      </c>
      <c r="C59" s="45">
        <v>24034773.009999998</v>
      </c>
      <c r="D59" s="45">
        <v>141471081.64000002</v>
      </c>
      <c r="E59" s="45">
        <v>44868634.499999993</v>
      </c>
      <c r="F59" s="45">
        <v>42927621.449999996</v>
      </c>
      <c r="G59" s="45">
        <f t="shared" si="1"/>
        <v>96602447.140000015</v>
      </c>
    </row>
    <row r="60" spans="1:7" x14ac:dyDescent="0.25">
      <c r="A60" s="33" t="s">
        <v>326</v>
      </c>
      <c r="B60" s="45">
        <v>15829597</v>
      </c>
      <c r="C60" s="45">
        <v>14170403.290000003</v>
      </c>
      <c r="D60" s="45">
        <v>30000000.289999999</v>
      </c>
      <c r="E60" s="45">
        <v>0</v>
      </c>
      <c r="F60" s="45">
        <v>0</v>
      </c>
      <c r="G60" s="45">
        <f t="shared" si="1"/>
        <v>30000000.289999999</v>
      </c>
    </row>
    <row r="61" spans="1:7" x14ac:dyDescent="0.25">
      <c r="A61" s="33" t="s">
        <v>327</v>
      </c>
      <c r="B61" s="45">
        <v>220965455.71000001</v>
      </c>
      <c r="C61" s="45">
        <v>270980.58000000013</v>
      </c>
      <c r="D61" s="45">
        <v>221236436.28999999</v>
      </c>
      <c r="E61" s="45">
        <v>87502067.700000018</v>
      </c>
      <c r="F61" s="45">
        <v>85868908.88000001</v>
      </c>
      <c r="G61" s="45">
        <f t="shared" si="1"/>
        <v>133734368.58999997</v>
      </c>
    </row>
    <row r="62" spans="1:7" x14ac:dyDescent="0.25">
      <c r="A62" s="33" t="s">
        <v>328</v>
      </c>
      <c r="B62" s="45">
        <v>101168452.37</v>
      </c>
      <c r="C62" s="45">
        <v>8412582.9199999999</v>
      </c>
      <c r="D62" s="45">
        <v>109581035.28999999</v>
      </c>
      <c r="E62" s="45">
        <v>24879277.18</v>
      </c>
      <c r="F62" s="45">
        <v>23954947.429999996</v>
      </c>
      <c r="G62" s="45">
        <f t="shared" si="1"/>
        <v>84701758.109999985</v>
      </c>
    </row>
    <row r="63" spans="1:7" x14ac:dyDescent="0.25">
      <c r="A63" s="33" t="s">
        <v>329</v>
      </c>
      <c r="B63" s="45">
        <v>24598191.68</v>
      </c>
      <c r="C63" s="45">
        <v>5982561.04</v>
      </c>
      <c r="D63" s="45">
        <v>30580752.719999999</v>
      </c>
      <c r="E63" s="45">
        <v>8020187.5199999996</v>
      </c>
      <c r="F63" s="45">
        <v>7523333.3200000003</v>
      </c>
      <c r="G63" s="45">
        <f t="shared" si="1"/>
        <v>22560565.199999999</v>
      </c>
    </row>
    <row r="64" spans="1:7" x14ac:dyDescent="0.25">
      <c r="A64" s="33" t="s">
        <v>330</v>
      </c>
      <c r="B64" s="45">
        <v>11539074.759999998</v>
      </c>
      <c r="C64" s="45">
        <v>25180.729999999989</v>
      </c>
      <c r="D64" s="45">
        <v>11564255.489999998</v>
      </c>
      <c r="E64" s="45">
        <v>4328345.7199999988</v>
      </c>
      <c r="F64" s="45">
        <v>4125387.3899999997</v>
      </c>
      <c r="G64" s="45">
        <f t="shared" si="1"/>
        <v>7235909.7699999996</v>
      </c>
    </row>
    <row r="65" spans="1:7" x14ac:dyDescent="0.25">
      <c r="A65" s="33" t="s">
        <v>331</v>
      </c>
      <c r="B65" s="45">
        <v>48958380.599999987</v>
      </c>
      <c r="C65" s="45">
        <v>1051685.8700000001</v>
      </c>
      <c r="D65" s="45">
        <v>50010066.469999991</v>
      </c>
      <c r="E65" s="45">
        <v>10172873.74</v>
      </c>
      <c r="F65" s="45">
        <v>9815340.2300000004</v>
      </c>
      <c r="G65" s="45">
        <f t="shared" si="1"/>
        <v>39837192.729999989</v>
      </c>
    </row>
    <row r="66" spans="1:7" x14ac:dyDescent="0.25">
      <c r="A66" s="33" t="s">
        <v>332</v>
      </c>
      <c r="B66" s="45">
        <v>5916517.4000000013</v>
      </c>
      <c r="C66" s="45">
        <v>1769173.89</v>
      </c>
      <c r="D66" s="45">
        <v>7685691.2899999991</v>
      </c>
      <c r="E66" s="45">
        <v>3632581.59</v>
      </c>
      <c r="F66" s="45">
        <v>3086328.75</v>
      </c>
      <c r="G66" s="45">
        <f t="shared" si="1"/>
        <v>4053109.6999999993</v>
      </c>
    </row>
    <row r="67" spans="1:7" x14ac:dyDescent="0.25">
      <c r="A67" s="33" t="s">
        <v>333</v>
      </c>
      <c r="B67" s="45">
        <v>19669405.549999997</v>
      </c>
      <c r="C67" s="45">
        <v>-30055.660000000076</v>
      </c>
      <c r="D67" s="45">
        <v>19639349.890000001</v>
      </c>
      <c r="E67" s="45">
        <v>8718097.1500000022</v>
      </c>
      <c r="F67" s="45">
        <v>8355613.9699999997</v>
      </c>
      <c r="G67" s="45">
        <f t="shared" si="1"/>
        <v>10921252.739999998</v>
      </c>
    </row>
    <row r="68" spans="1:7" x14ac:dyDescent="0.25">
      <c r="A68" s="33" t="s">
        <v>334</v>
      </c>
      <c r="B68" s="45">
        <v>3888447.189999999</v>
      </c>
      <c r="C68" s="45">
        <v>-17705.100000000006</v>
      </c>
      <c r="D68" s="45">
        <v>3870742.0899999994</v>
      </c>
      <c r="E68" s="45">
        <v>1670069.1299999997</v>
      </c>
      <c r="F68" s="45">
        <v>1608079.5099999998</v>
      </c>
      <c r="G68" s="45">
        <f t="shared" si="1"/>
        <v>2200672.96</v>
      </c>
    </row>
    <row r="69" spans="1:7" x14ac:dyDescent="0.25">
      <c r="A69" s="33" t="s">
        <v>335</v>
      </c>
      <c r="B69" s="45">
        <v>30925114.649999999</v>
      </c>
      <c r="C69" s="45">
        <v>15000000</v>
      </c>
      <c r="D69" s="45">
        <v>45925114.649999999</v>
      </c>
      <c r="E69" s="45">
        <v>34997983.539999999</v>
      </c>
      <c r="F69" s="45">
        <v>32812557.32</v>
      </c>
      <c r="G69" s="45">
        <f t="shared" si="1"/>
        <v>10927131.109999999</v>
      </c>
    </row>
    <row r="70" spans="1:7" x14ac:dyDescent="0.25">
      <c r="A70" s="33" t="s">
        <v>336</v>
      </c>
      <c r="B70" s="45">
        <v>117692933.03</v>
      </c>
      <c r="C70" s="45">
        <v>0</v>
      </c>
      <c r="D70" s="45">
        <v>117692933.03</v>
      </c>
      <c r="E70" s="45">
        <v>68654210.939999998</v>
      </c>
      <c r="F70" s="45">
        <v>58846466.520000003</v>
      </c>
      <c r="G70" s="45">
        <f t="shared" si="1"/>
        <v>49038722.090000004</v>
      </c>
    </row>
    <row r="71" spans="1:7" x14ac:dyDescent="0.25">
      <c r="A71" s="33" t="s">
        <v>337</v>
      </c>
      <c r="B71" s="45">
        <v>80176771.430000007</v>
      </c>
      <c r="C71" s="45">
        <v>56411711.680000007</v>
      </c>
      <c r="D71" s="45">
        <v>136588483.11000001</v>
      </c>
      <c r="E71" s="45">
        <v>85039121.730000004</v>
      </c>
      <c r="F71" s="45">
        <v>81757344.090000004</v>
      </c>
      <c r="G71" s="45">
        <f t="shared" si="1"/>
        <v>51549361.38000001</v>
      </c>
    </row>
    <row r="72" spans="1:7" x14ac:dyDescent="0.25">
      <c r="A72" s="33" t="s">
        <v>338</v>
      </c>
      <c r="B72" s="45">
        <v>171479144.26000002</v>
      </c>
      <c r="C72" s="45">
        <v>43856241.640000001</v>
      </c>
      <c r="D72" s="45">
        <v>215335385.90000001</v>
      </c>
      <c r="E72" s="45">
        <v>112996721.10999998</v>
      </c>
      <c r="F72" s="45">
        <v>99322106.539999992</v>
      </c>
      <c r="G72" s="45">
        <f t="shared" si="1"/>
        <v>102338664.79000002</v>
      </c>
    </row>
    <row r="73" spans="1:7" x14ac:dyDescent="0.25">
      <c r="A73" s="33" t="s">
        <v>339</v>
      </c>
      <c r="B73" s="45">
        <v>16769541.359999999</v>
      </c>
      <c r="C73" s="45">
        <v>0</v>
      </c>
      <c r="D73" s="45">
        <v>16769541.359999999</v>
      </c>
      <c r="E73" s="45">
        <v>9782232.4600000009</v>
      </c>
      <c r="F73" s="45">
        <v>8384770.6799999997</v>
      </c>
      <c r="G73" s="45">
        <f t="shared" si="1"/>
        <v>6987308.8999999985</v>
      </c>
    </row>
    <row r="74" spans="1:7" x14ac:dyDescent="0.25">
      <c r="A74" s="33" t="s">
        <v>340</v>
      </c>
      <c r="B74" s="45">
        <v>0</v>
      </c>
      <c r="C74" s="45">
        <v>11000000</v>
      </c>
      <c r="D74" s="45">
        <v>11000000</v>
      </c>
      <c r="E74" s="45">
        <v>11000000</v>
      </c>
      <c r="F74" s="45">
        <v>11000000</v>
      </c>
      <c r="G74" s="45">
        <f t="shared" si="1"/>
        <v>0</v>
      </c>
    </row>
    <row r="75" spans="1:7" x14ac:dyDescent="0.25">
      <c r="A75" s="33" t="s">
        <v>341</v>
      </c>
      <c r="B75" s="45">
        <v>76879016.75</v>
      </c>
      <c r="C75" s="45">
        <v>10995264.510000002</v>
      </c>
      <c r="D75" s="45">
        <v>87874281.260000005</v>
      </c>
      <c r="E75" s="45">
        <v>52832654.670000009</v>
      </c>
      <c r="F75" s="45">
        <v>46994069.940000013</v>
      </c>
      <c r="G75" s="45">
        <f t="shared" ref="G75:G84" si="2">D75-E75</f>
        <v>35041626.589999996</v>
      </c>
    </row>
    <row r="76" spans="1:7" x14ac:dyDescent="0.25">
      <c r="A76" s="33" t="s">
        <v>342</v>
      </c>
      <c r="B76" s="45">
        <v>86849685.159999996</v>
      </c>
      <c r="C76" s="45">
        <v>2065897</v>
      </c>
      <c r="D76" s="45">
        <v>88915582.159999996</v>
      </c>
      <c r="E76" s="45">
        <v>57534308.420000002</v>
      </c>
      <c r="F76" s="45">
        <v>52032945.07</v>
      </c>
      <c r="G76" s="45">
        <f t="shared" si="2"/>
        <v>31381273.739999995</v>
      </c>
    </row>
    <row r="77" spans="1:7" x14ac:dyDescent="0.25">
      <c r="A77" s="33" t="s">
        <v>343</v>
      </c>
      <c r="B77" s="45">
        <v>59793730.259999998</v>
      </c>
      <c r="C77" s="45">
        <v>0</v>
      </c>
      <c r="D77" s="45">
        <v>59793730.259999998</v>
      </c>
      <c r="E77" s="45">
        <v>32255809.07</v>
      </c>
      <c r="F77" s="45">
        <v>32255809.07</v>
      </c>
      <c r="G77" s="45">
        <f t="shared" si="2"/>
        <v>27537921.189999998</v>
      </c>
    </row>
    <row r="78" spans="1:7" x14ac:dyDescent="0.25">
      <c r="A78" s="33" t="s">
        <v>344</v>
      </c>
      <c r="B78" s="45">
        <v>27973960.060000002</v>
      </c>
      <c r="C78" s="45">
        <v>19219538</v>
      </c>
      <c r="D78" s="45">
        <v>47193498.060000002</v>
      </c>
      <c r="E78" s="45">
        <v>17303815.379999999</v>
      </c>
      <c r="F78" s="45">
        <v>14972652.039999999</v>
      </c>
      <c r="G78" s="45">
        <f t="shared" si="2"/>
        <v>29889682.680000003</v>
      </c>
    </row>
    <row r="79" spans="1:7" x14ac:dyDescent="0.25">
      <c r="A79" s="33" t="s">
        <v>345</v>
      </c>
      <c r="B79" s="45">
        <v>16197054.959999999</v>
      </c>
      <c r="C79" s="45">
        <v>4411751.3499999996</v>
      </c>
      <c r="D79" s="45">
        <v>20608806.310000002</v>
      </c>
      <c r="E79" s="45">
        <v>8506633.8399999999</v>
      </c>
      <c r="F79" s="45">
        <v>8231808.9100000011</v>
      </c>
      <c r="G79" s="45">
        <f t="shared" si="2"/>
        <v>12102172.470000003</v>
      </c>
    </row>
    <row r="80" spans="1:7" x14ac:dyDescent="0.25">
      <c r="A80" s="33" t="s">
        <v>346</v>
      </c>
      <c r="B80" s="45">
        <v>46642556.369999997</v>
      </c>
      <c r="C80" s="45">
        <v>13603726.949999999</v>
      </c>
      <c r="D80" s="45">
        <v>60246283.32</v>
      </c>
      <c r="E80" s="45">
        <v>37393605.509999998</v>
      </c>
      <c r="F80" s="45">
        <v>33717750.509999998</v>
      </c>
      <c r="G80" s="45">
        <f t="shared" si="2"/>
        <v>22852677.810000002</v>
      </c>
    </row>
    <row r="81" spans="1:7" x14ac:dyDescent="0.25">
      <c r="A81" s="33" t="s">
        <v>347</v>
      </c>
      <c r="B81" s="45">
        <v>17976034.800000001</v>
      </c>
      <c r="C81" s="45">
        <v>30000000</v>
      </c>
      <c r="D81" s="45">
        <v>47976034.799999997</v>
      </c>
      <c r="E81" s="45">
        <v>10486020.300000001</v>
      </c>
      <c r="F81" s="45">
        <v>8988017.4000000004</v>
      </c>
      <c r="G81" s="45">
        <f t="shared" si="2"/>
        <v>37490014.5</v>
      </c>
    </row>
    <row r="82" spans="1:7" x14ac:dyDescent="0.25">
      <c r="A82" s="33" t="s">
        <v>348</v>
      </c>
      <c r="B82" s="45">
        <v>3806692.56</v>
      </c>
      <c r="C82" s="45">
        <v>0</v>
      </c>
      <c r="D82" s="45">
        <v>3806692.56</v>
      </c>
      <c r="E82" s="45">
        <v>2220568.42</v>
      </c>
      <c r="F82" s="45">
        <v>1903344.42</v>
      </c>
      <c r="G82" s="45">
        <f t="shared" si="2"/>
        <v>1586124.1400000001</v>
      </c>
    </row>
    <row r="83" spans="1:7" x14ac:dyDescent="0.25">
      <c r="A83" s="33" t="s">
        <v>349</v>
      </c>
      <c r="B83" s="45">
        <v>77107330.400000006</v>
      </c>
      <c r="C83" s="45">
        <v>190804067.36999997</v>
      </c>
      <c r="D83" s="45">
        <v>267911397.76999998</v>
      </c>
      <c r="E83" s="45">
        <v>84363070.940000013</v>
      </c>
      <c r="F83" s="45">
        <v>82753670.49000001</v>
      </c>
      <c r="G83" s="45">
        <f t="shared" si="2"/>
        <v>183548326.82999998</v>
      </c>
    </row>
    <row r="84" spans="1:7" x14ac:dyDescent="0.25">
      <c r="A84" s="33" t="s">
        <v>350</v>
      </c>
      <c r="B84" s="45">
        <v>39495055.359999999</v>
      </c>
      <c r="C84" s="45">
        <v>21632863.280000001</v>
      </c>
      <c r="D84" s="45">
        <v>61127918.639999993</v>
      </c>
      <c r="E84" s="45">
        <v>14438538.390000001</v>
      </c>
      <c r="F84" s="45">
        <v>13637883.09</v>
      </c>
      <c r="G84" s="45">
        <f t="shared" si="2"/>
        <v>46689380.249999993</v>
      </c>
    </row>
    <row r="85" spans="1:7" x14ac:dyDescent="0.25">
      <c r="A85" s="12" t="s">
        <v>2</v>
      </c>
      <c r="B85" s="23"/>
      <c r="C85" s="23"/>
      <c r="D85" s="23"/>
      <c r="E85" s="23"/>
      <c r="F85" s="23"/>
      <c r="G85" s="23"/>
    </row>
    <row r="86" spans="1:7" x14ac:dyDescent="0.25">
      <c r="A86" s="1" t="s">
        <v>107</v>
      </c>
      <c r="B86" s="2">
        <f>SUM(B87:B117)</f>
        <v>2228274427.2800002</v>
      </c>
      <c r="C86" s="2">
        <f t="shared" ref="C86:G86" si="3">SUM(C87:C117)</f>
        <v>155812276.33000007</v>
      </c>
      <c r="D86" s="2">
        <f t="shared" si="3"/>
        <v>2384086703.6100001</v>
      </c>
      <c r="E86" s="2">
        <f t="shared" si="3"/>
        <v>961769497.16000021</v>
      </c>
      <c r="F86" s="2">
        <f t="shared" si="3"/>
        <v>904886440.43000019</v>
      </c>
      <c r="G86" s="2">
        <f t="shared" si="3"/>
        <v>1422317206.45</v>
      </c>
    </row>
    <row r="87" spans="1:7" x14ac:dyDescent="0.25">
      <c r="A87" s="33" t="s">
        <v>296</v>
      </c>
      <c r="B87" s="45">
        <v>44135212.200000003</v>
      </c>
      <c r="C87" s="45">
        <v>-10855164</v>
      </c>
      <c r="D87" s="45">
        <v>33280048.199999999</v>
      </c>
      <c r="E87" s="45">
        <v>646260.94999999995</v>
      </c>
      <c r="F87" s="45">
        <v>500663.17000000004</v>
      </c>
      <c r="G87" s="45">
        <f>D87-E87</f>
        <v>32633787.25</v>
      </c>
    </row>
    <row r="88" spans="1:7" x14ac:dyDescent="0.25">
      <c r="A88" s="33" t="s">
        <v>297</v>
      </c>
      <c r="B88" s="45">
        <v>430870404.00999999</v>
      </c>
      <c r="C88" s="45">
        <v>144505621.36000001</v>
      </c>
      <c r="D88" s="45">
        <v>575376025.36999989</v>
      </c>
      <c r="E88" s="45">
        <v>232658627.22</v>
      </c>
      <c r="F88" s="45">
        <v>202285207.33000001</v>
      </c>
      <c r="G88" s="45">
        <f t="shared" ref="G88:G117" si="4">D88-E88</f>
        <v>342717398.14999986</v>
      </c>
    </row>
    <row r="89" spans="1:7" x14ac:dyDescent="0.25">
      <c r="A89" s="33" t="s">
        <v>298</v>
      </c>
      <c r="B89" s="45">
        <v>19373861.16</v>
      </c>
      <c r="C89" s="45">
        <v>-12612240</v>
      </c>
      <c r="D89" s="45">
        <v>6761621.1600000001</v>
      </c>
      <c r="E89" s="45">
        <v>5335401.6099999994</v>
      </c>
      <c r="F89" s="45">
        <v>4011289.4299999997</v>
      </c>
      <c r="G89" s="45">
        <f t="shared" si="4"/>
        <v>1426219.5500000007</v>
      </c>
    </row>
    <row r="90" spans="1:7" x14ac:dyDescent="0.25">
      <c r="A90" s="33" t="s">
        <v>299</v>
      </c>
      <c r="B90" s="45">
        <v>3285664.2</v>
      </c>
      <c r="C90" s="45">
        <v>0</v>
      </c>
      <c r="D90" s="45">
        <v>3285664.2</v>
      </c>
      <c r="E90" s="45">
        <v>1903441.15</v>
      </c>
      <c r="F90" s="45">
        <v>1427711.42</v>
      </c>
      <c r="G90" s="45">
        <f t="shared" si="4"/>
        <v>1382223.0500000003</v>
      </c>
    </row>
    <row r="91" spans="1:7" x14ac:dyDescent="0.25">
      <c r="A91" s="33" t="s">
        <v>300</v>
      </c>
      <c r="B91" s="45">
        <v>2779707.12</v>
      </c>
      <c r="C91" s="45">
        <v>0</v>
      </c>
      <c r="D91" s="45">
        <v>2779707.12</v>
      </c>
      <c r="E91" s="45">
        <v>1984397.04</v>
      </c>
      <c r="F91" s="45">
        <v>1464117.2799999998</v>
      </c>
      <c r="G91" s="45">
        <f t="shared" si="4"/>
        <v>795310.08000000007</v>
      </c>
    </row>
    <row r="92" spans="1:7" x14ac:dyDescent="0.25">
      <c r="A92" s="33" t="s">
        <v>301</v>
      </c>
      <c r="B92" s="45">
        <v>43571997.599999994</v>
      </c>
      <c r="C92" s="45">
        <v>-22218701.809999999</v>
      </c>
      <c r="D92" s="45">
        <v>21353295.789999999</v>
      </c>
      <c r="E92" s="45">
        <v>6706119.5999999996</v>
      </c>
      <c r="F92" s="45">
        <v>5177960.95</v>
      </c>
      <c r="G92" s="45">
        <f t="shared" si="4"/>
        <v>14647176.189999999</v>
      </c>
    </row>
    <row r="93" spans="1:7" x14ac:dyDescent="0.25">
      <c r="A93" s="33" t="s">
        <v>302</v>
      </c>
      <c r="B93" s="45">
        <v>2594634.92</v>
      </c>
      <c r="C93" s="45">
        <v>0</v>
      </c>
      <c r="D93" s="45">
        <v>2594634.92</v>
      </c>
      <c r="E93" s="45">
        <v>651630.25</v>
      </c>
      <c r="F93" s="45">
        <v>500788.86000000004</v>
      </c>
      <c r="G93" s="45">
        <f t="shared" si="4"/>
        <v>1943004.67</v>
      </c>
    </row>
    <row r="94" spans="1:7" x14ac:dyDescent="0.25">
      <c r="A94" s="33" t="s">
        <v>303</v>
      </c>
      <c r="B94" s="45">
        <v>455989.31999999995</v>
      </c>
      <c r="C94" s="45">
        <v>0</v>
      </c>
      <c r="D94" s="45">
        <v>455989.31999999995</v>
      </c>
      <c r="E94" s="45">
        <v>321142.62</v>
      </c>
      <c r="F94" s="45">
        <v>237687.90999999997</v>
      </c>
      <c r="G94" s="45">
        <f t="shared" si="4"/>
        <v>134846.69999999995</v>
      </c>
    </row>
    <row r="95" spans="1:7" x14ac:dyDescent="0.25">
      <c r="A95" s="33" t="s">
        <v>304</v>
      </c>
      <c r="B95" s="45">
        <v>15237928.48</v>
      </c>
      <c r="C95" s="45">
        <v>-382992.38</v>
      </c>
      <c r="D95" s="45">
        <v>14854936.1</v>
      </c>
      <c r="E95" s="45">
        <v>7651414.2999999998</v>
      </c>
      <c r="F95" s="45">
        <v>5796027.1699999999</v>
      </c>
      <c r="G95" s="45">
        <f t="shared" si="4"/>
        <v>7203521.7999999998</v>
      </c>
    </row>
    <row r="96" spans="1:7" x14ac:dyDescent="0.25">
      <c r="A96" s="33" t="s">
        <v>351</v>
      </c>
      <c r="B96" s="45">
        <v>337964.52</v>
      </c>
      <c r="C96" s="45">
        <v>0</v>
      </c>
      <c r="D96" s="45">
        <v>337964.52</v>
      </c>
      <c r="E96" s="45">
        <v>228923.38</v>
      </c>
      <c r="F96" s="45">
        <v>173809.78</v>
      </c>
      <c r="G96" s="45">
        <f t="shared" si="4"/>
        <v>109041.14000000001</v>
      </c>
    </row>
    <row r="97" spans="1:7" x14ac:dyDescent="0.25">
      <c r="A97" s="33" t="s">
        <v>306</v>
      </c>
      <c r="B97" s="45">
        <v>1885097.2799999998</v>
      </c>
      <c r="C97" s="45">
        <v>0</v>
      </c>
      <c r="D97" s="45">
        <v>1885097.2799999998</v>
      </c>
      <c r="E97" s="45">
        <v>1044543.6</v>
      </c>
      <c r="F97" s="45">
        <v>775855.57000000007</v>
      </c>
      <c r="G97" s="45">
        <f t="shared" si="4"/>
        <v>840553.67999999982</v>
      </c>
    </row>
    <row r="98" spans="1:7" x14ac:dyDescent="0.25">
      <c r="A98" s="33" t="s">
        <v>307</v>
      </c>
      <c r="B98" s="45">
        <v>4791116.16</v>
      </c>
      <c r="C98" s="45">
        <v>0</v>
      </c>
      <c r="D98" s="45">
        <v>4791116.16</v>
      </c>
      <c r="E98" s="45">
        <v>2810584.72</v>
      </c>
      <c r="F98" s="45">
        <v>2073365.5</v>
      </c>
      <c r="G98" s="45">
        <f t="shared" si="4"/>
        <v>1980531.44</v>
      </c>
    </row>
    <row r="99" spans="1:7" x14ac:dyDescent="0.25">
      <c r="A99" s="33" t="s">
        <v>308</v>
      </c>
      <c r="B99" s="45">
        <v>2292518.88</v>
      </c>
      <c r="C99" s="45">
        <v>0</v>
      </c>
      <c r="D99" s="45">
        <v>2292518.88</v>
      </c>
      <c r="E99" s="45">
        <v>2106625.62</v>
      </c>
      <c r="F99" s="45">
        <v>1553814.09</v>
      </c>
      <c r="G99" s="45">
        <f t="shared" si="4"/>
        <v>185893.25999999978</v>
      </c>
    </row>
    <row r="100" spans="1:7" x14ac:dyDescent="0.25">
      <c r="A100" s="33" t="s">
        <v>310</v>
      </c>
      <c r="B100" s="45">
        <v>0</v>
      </c>
      <c r="C100" s="45">
        <v>282000</v>
      </c>
      <c r="D100" s="45">
        <v>282000</v>
      </c>
      <c r="E100" s="45">
        <v>0</v>
      </c>
      <c r="F100" s="45">
        <v>0</v>
      </c>
      <c r="G100" s="45">
        <f t="shared" si="4"/>
        <v>282000</v>
      </c>
    </row>
    <row r="101" spans="1:7" x14ac:dyDescent="0.25">
      <c r="A101" s="33" t="s">
        <v>312</v>
      </c>
      <c r="B101" s="45">
        <v>62075550.680000007</v>
      </c>
      <c r="C101" s="45">
        <v>-2240019.14</v>
      </c>
      <c r="D101" s="45">
        <v>59835531.539999999</v>
      </c>
      <c r="E101" s="45">
        <v>7295272.6699999999</v>
      </c>
      <c r="F101" s="45">
        <v>6348391.4199999999</v>
      </c>
      <c r="G101" s="45">
        <f t="shared" si="4"/>
        <v>52540258.869999997</v>
      </c>
    </row>
    <row r="102" spans="1:7" x14ac:dyDescent="0.25">
      <c r="A102" s="33" t="s">
        <v>314</v>
      </c>
      <c r="B102" s="45">
        <v>235072200.88</v>
      </c>
      <c r="C102" s="45">
        <v>144149626.98000002</v>
      </c>
      <c r="D102" s="45">
        <v>379221827.86000001</v>
      </c>
      <c r="E102" s="45">
        <v>176513243.32999998</v>
      </c>
      <c r="F102" s="45">
        <v>176181002.34999999</v>
      </c>
      <c r="G102" s="45">
        <f t="shared" si="4"/>
        <v>202708584.53000003</v>
      </c>
    </row>
    <row r="103" spans="1:7" x14ac:dyDescent="0.25">
      <c r="A103" s="33" t="s">
        <v>315</v>
      </c>
      <c r="B103" s="45">
        <v>0</v>
      </c>
      <c r="C103" s="45">
        <v>1000000</v>
      </c>
      <c r="D103" s="45">
        <v>1000000</v>
      </c>
      <c r="E103" s="45">
        <v>948471.69</v>
      </c>
      <c r="F103" s="45">
        <v>948471.69</v>
      </c>
      <c r="G103" s="45">
        <f t="shared" si="4"/>
        <v>51528.310000000056</v>
      </c>
    </row>
    <row r="104" spans="1:7" x14ac:dyDescent="0.25">
      <c r="A104" s="33" t="s">
        <v>321</v>
      </c>
      <c r="B104" s="45">
        <v>96634428</v>
      </c>
      <c r="C104" s="45">
        <v>-537068.62</v>
      </c>
      <c r="D104" s="45">
        <v>96097359.38000001</v>
      </c>
      <c r="E104" s="45">
        <v>146289.28</v>
      </c>
      <c r="F104" s="45">
        <v>146289.28</v>
      </c>
      <c r="G104" s="45">
        <f t="shared" si="4"/>
        <v>95951070.100000009</v>
      </c>
    </row>
    <row r="105" spans="1:7" x14ac:dyDescent="0.25">
      <c r="A105" s="33" t="s">
        <v>322</v>
      </c>
      <c r="B105" s="45">
        <v>25000000</v>
      </c>
      <c r="C105" s="45">
        <v>0</v>
      </c>
      <c r="D105" s="45">
        <v>25000000</v>
      </c>
      <c r="E105" s="45">
        <v>23347999.41</v>
      </c>
      <c r="F105" s="45">
        <v>23347999.41</v>
      </c>
      <c r="G105" s="45">
        <f t="shared" si="4"/>
        <v>1652000.5899999999</v>
      </c>
    </row>
    <row r="106" spans="1:7" x14ac:dyDescent="0.25">
      <c r="A106" s="33" t="s">
        <v>323</v>
      </c>
      <c r="B106" s="45">
        <v>0</v>
      </c>
      <c r="C106" s="45">
        <v>717706</v>
      </c>
      <c r="D106" s="45">
        <v>717706</v>
      </c>
      <c r="E106" s="45">
        <v>717706</v>
      </c>
      <c r="F106" s="45">
        <v>717706</v>
      </c>
      <c r="G106" s="45">
        <f t="shared" si="4"/>
        <v>0</v>
      </c>
    </row>
    <row r="107" spans="1:7" x14ac:dyDescent="0.25">
      <c r="A107" s="33" t="s">
        <v>324</v>
      </c>
      <c r="B107" s="45">
        <v>73267473.99000001</v>
      </c>
      <c r="C107" s="45">
        <v>99414025.109999999</v>
      </c>
      <c r="D107" s="45">
        <v>172681499.10000002</v>
      </c>
      <c r="E107" s="45">
        <v>98948627.680000022</v>
      </c>
      <c r="F107" s="45">
        <v>95906337.290000007</v>
      </c>
      <c r="G107" s="45">
        <f t="shared" si="4"/>
        <v>73732871.420000002</v>
      </c>
    </row>
    <row r="108" spans="1:7" x14ac:dyDescent="0.25">
      <c r="A108" s="33" t="s">
        <v>326</v>
      </c>
      <c r="B108" s="45">
        <v>270056151.63999999</v>
      </c>
      <c r="C108" s="45">
        <v>-252636860.16</v>
      </c>
      <c r="D108" s="45">
        <v>17419291.48</v>
      </c>
      <c r="E108" s="45">
        <v>0</v>
      </c>
      <c r="F108" s="45">
        <v>0</v>
      </c>
      <c r="G108" s="45">
        <f t="shared" si="4"/>
        <v>17419291.48</v>
      </c>
    </row>
    <row r="109" spans="1:7" x14ac:dyDescent="0.25">
      <c r="A109" s="33" t="s">
        <v>352</v>
      </c>
      <c r="B109" s="45">
        <v>297959891</v>
      </c>
      <c r="C109" s="45">
        <v>-4001744.93</v>
      </c>
      <c r="D109" s="45">
        <v>293958146.07000005</v>
      </c>
      <c r="E109" s="45">
        <v>151570996.06999999</v>
      </c>
      <c r="F109" s="45">
        <v>151570996.06999999</v>
      </c>
      <c r="G109" s="45">
        <f t="shared" si="4"/>
        <v>142387150.00000006</v>
      </c>
    </row>
    <row r="110" spans="1:7" x14ac:dyDescent="0.25">
      <c r="A110" s="33" t="s">
        <v>336</v>
      </c>
      <c r="B110" s="45">
        <v>104491224.14</v>
      </c>
      <c r="C110" s="45">
        <v>-7002386.9699999997</v>
      </c>
      <c r="D110" s="45">
        <v>97488837.170000002</v>
      </c>
      <c r="E110" s="45">
        <v>11549751.470000001</v>
      </c>
      <c r="F110" s="45">
        <v>11549751.470000001</v>
      </c>
      <c r="G110" s="45">
        <f t="shared" si="4"/>
        <v>85939085.700000003</v>
      </c>
    </row>
    <row r="111" spans="1:7" x14ac:dyDescent="0.25">
      <c r="A111" s="33" t="s">
        <v>337</v>
      </c>
      <c r="B111" s="45">
        <v>9806535.3399999999</v>
      </c>
      <c r="C111" s="45">
        <v>39214378.419999994</v>
      </c>
      <c r="D111" s="45">
        <v>49020913.759999998</v>
      </c>
      <c r="E111" s="45">
        <v>4945102.74</v>
      </c>
      <c r="F111" s="45">
        <v>4945102.74</v>
      </c>
      <c r="G111" s="45">
        <f t="shared" si="4"/>
        <v>44075811.019999996</v>
      </c>
    </row>
    <row r="112" spans="1:7" x14ac:dyDescent="0.25">
      <c r="A112" s="33" t="s">
        <v>338</v>
      </c>
      <c r="B112" s="45">
        <v>0</v>
      </c>
      <c r="C112" s="45">
        <v>6500000</v>
      </c>
      <c r="D112" s="45">
        <v>6500000</v>
      </c>
      <c r="E112" s="45">
        <v>0</v>
      </c>
      <c r="F112" s="45">
        <v>0</v>
      </c>
      <c r="G112" s="45">
        <f t="shared" si="4"/>
        <v>6500000</v>
      </c>
    </row>
    <row r="113" spans="1:7" x14ac:dyDescent="0.25">
      <c r="A113" s="33" t="s">
        <v>341</v>
      </c>
      <c r="B113" s="45">
        <v>20340346.390000001</v>
      </c>
      <c r="C113" s="45">
        <v>-7550024.1299999999</v>
      </c>
      <c r="D113" s="45">
        <v>12790322.260000002</v>
      </c>
      <c r="E113" s="45">
        <v>0</v>
      </c>
      <c r="F113" s="45">
        <v>0</v>
      </c>
      <c r="G113" s="45">
        <f t="shared" si="4"/>
        <v>12790322.260000002</v>
      </c>
    </row>
    <row r="114" spans="1:7" x14ac:dyDescent="0.25">
      <c r="A114" s="33" t="s">
        <v>343</v>
      </c>
      <c r="B114" s="45">
        <v>0</v>
      </c>
      <c r="C114" s="45">
        <v>176470.58</v>
      </c>
      <c r="D114" s="45">
        <v>176470.58</v>
      </c>
      <c r="E114" s="45">
        <v>176470.58</v>
      </c>
      <c r="F114" s="45">
        <v>176470.58</v>
      </c>
      <c r="G114" s="45">
        <f t="shared" si="4"/>
        <v>0</v>
      </c>
    </row>
    <row r="115" spans="1:7" x14ac:dyDescent="0.25">
      <c r="A115" s="33" t="s">
        <v>345</v>
      </c>
      <c r="B115" s="45">
        <v>123223664.86</v>
      </c>
      <c r="C115" s="45">
        <v>37242472.690000005</v>
      </c>
      <c r="D115" s="45">
        <v>160466137.55000001</v>
      </c>
      <c r="E115" s="45">
        <v>40701678.310000002</v>
      </c>
      <c r="F115" s="45">
        <v>39581281.560000002</v>
      </c>
      <c r="G115" s="45">
        <f t="shared" si="4"/>
        <v>119764459.24000001</v>
      </c>
    </row>
    <row r="116" spans="1:7" x14ac:dyDescent="0.25">
      <c r="A116" s="33" t="s">
        <v>349</v>
      </c>
      <c r="B116" s="45">
        <v>305110221.23000002</v>
      </c>
      <c r="C116" s="45">
        <v>22771820.610000003</v>
      </c>
      <c r="D116" s="45">
        <v>327882041.83999997</v>
      </c>
      <c r="E116" s="45">
        <v>180858775.86999997</v>
      </c>
      <c r="F116" s="45">
        <v>167488342.10999998</v>
      </c>
      <c r="G116" s="45">
        <f t="shared" si="4"/>
        <v>147023265.97</v>
      </c>
    </row>
    <row r="117" spans="1:7" x14ac:dyDescent="0.25">
      <c r="A117" s="33" t="s">
        <v>350</v>
      </c>
      <c r="B117" s="45">
        <v>33624643.280000001</v>
      </c>
      <c r="C117" s="45">
        <v>-20124643.280000001</v>
      </c>
      <c r="D117" s="45">
        <v>13500000</v>
      </c>
      <c r="E117" s="45">
        <v>0</v>
      </c>
      <c r="F117" s="45">
        <v>0</v>
      </c>
      <c r="G117" s="45">
        <f t="shared" si="4"/>
        <v>13500000</v>
      </c>
    </row>
    <row r="118" spans="1:7" x14ac:dyDescent="0.25">
      <c r="A118" s="12" t="s">
        <v>2</v>
      </c>
      <c r="B118" s="23"/>
      <c r="C118" s="23"/>
      <c r="D118" s="23"/>
      <c r="E118" s="23"/>
      <c r="F118" s="23"/>
      <c r="G118" s="23"/>
    </row>
    <row r="119" spans="1:7" x14ac:dyDescent="0.25">
      <c r="A119" s="1" t="s">
        <v>103</v>
      </c>
      <c r="B119" s="2">
        <f>SUM(B86,B9)</f>
        <v>8670169298.0400009</v>
      </c>
      <c r="C119" s="2">
        <f t="shared" ref="C119:G119" si="5">SUM(C86,C9)</f>
        <v>3362146737.04</v>
      </c>
      <c r="D119" s="2">
        <f t="shared" si="5"/>
        <v>12032316035.079996</v>
      </c>
      <c r="E119" s="2">
        <f t="shared" si="5"/>
        <v>4352515386.8500004</v>
      </c>
      <c r="F119" s="2">
        <f t="shared" si="5"/>
        <v>4160744514.2900019</v>
      </c>
      <c r="G119" s="2">
        <f t="shared" si="5"/>
        <v>7679800648.2299957</v>
      </c>
    </row>
    <row r="120" spans="1:7" x14ac:dyDescent="0.25">
      <c r="A120" s="26"/>
      <c r="B120" s="26"/>
      <c r="C120" s="26"/>
      <c r="D120" s="26"/>
      <c r="E120" s="26"/>
      <c r="F120" s="26"/>
      <c r="G120" s="2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85:G86 B9:G9 B118:G1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8:G119 B9:G9 B85:G8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A2" sqref="A2:XFD6"/>
    </sheetView>
  </sheetViews>
  <sheetFormatPr baseColWidth="10" defaultColWidth="11" defaultRowHeight="15" x14ac:dyDescent="0.25"/>
  <cols>
    <col min="1" max="1" width="82.85546875" customWidth="1"/>
    <col min="2" max="2" width="22.42578125" bestFit="1" customWidth="1"/>
    <col min="3" max="3" width="18.42578125" customWidth="1"/>
    <col min="4" max="6" width="22.42578125" bestFit="1" customWidth="1"/>
    <col min="7" max="7" width="19.85546875" bestFit="1" customWidth="1"/>
  </cols>
  <sheetData>
    <row r="1" spans="1:7" ht="41.1" customHeight="1" x14ac:dyDescent="0.25">
      <c r="A1" s="103" t="s">
        <v>108</v>
      </c>
      <c r="B1" s="104"/>
      <c r="C1" s="104"/>
      <c r="D1" s="104"/>
      <c r="E1" s="104"/>
      <c r="F1" s="104"/>
      <c r="G1" s="104"/>
    </row>
    <row r="2" spans="1:7" x14ac:dyDescent="0.25">
      <c r="A2" s="61" t="s">
        <v>274</v>
      </c>
      <c r="B2" s="62"/>
      <c r="C2" s="62"/>
      <c r="D2" s="62"/>
      <c r="E2" s="62"/>
      <c r="F2" s="62"/>
      <c r="G2" s="63"/>
    </row>
    <row r="3" spans="1:7" x14ac:dyDescent="0.25">
      <c r="A3" s="64" t="s">
        <v>109</v>
      </c>
      <c r="B3" s="65"/>
      <c r="C3" s="65"/>
      <c r="D3" s="65"/>
      <c r="E3" s="65"/>
      <c r="F3" s="65"/>
      <c r="G3" s="66"/>
    </row>
    <row r="4" spans="1:7" x14ac:dyDescent="0.25">
      <c r="A4" s="64" t="s">
        <v>110</v>
      </c>
      <c r="B4" s="65"/>
      <c r="C4" s="65"/>
      <c r="D4" s="65"/>
      <c r="E4" s="65"/>
      <c r="F4" s="65"/>
      <c r="G4" s="66"/>
    </row>
    <row r="5" spans="1:7" x14ac:dyDescent="0.25">
      <c r="A5" s="64" t="s">
        <v>275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ht="15.75" customHeight="1" x14ac:dyDescent="0.25">
      <c r="A7" s="92" t="s">
        <v>1</v>
      </c>
      <c r="B7" s="100" t="s">
        <v>22</v>
      </c>
      <c r="C7" s="101"/>
      <c r="D7" s="101"/>
      <c r="E7" s="101"/>
      <c r="F7" s="102"/>
      <c r="G7" s="96" t="s">
        <v>111</v>
      </c>
    </row>
    <row r="8" spans="1:7" ht="30" x14ac:dyDescent="0.25">
      <c r="A8" s="93"/>
      <c r="B8" s="6" t="s">
        <v>24</v>
      </c>
      <c r="C8" s="3" t="s">
        <v>112</v>
      </c>
      <c r="D8" s="6" t="s">
        <v>26</v>
      </c>
      <c r="E8" s="6" t="s">
        <v>3</v>
      </c>
      <c r="F8" s="13" t="s">
        <v>4</v>
      </c>
      <c r="G8" s="95"/>
    </row>
    <row r="9" spans="1:7" ht="16.5" customHeight="1" x14ac:dyDescent="0.25">
      <c r="A9" s="7" t="s">
        <v>113</v>
      </c>
      <c r="B9" s="11">
        <f>SUM(B10,B19,B27,B37)</f>
        <v>6441894870.7599993</v>
      </c>
      <c r="C9" s="11">
        <f t="shared" ref="C9:G9" si="0">SUM(C10,C19,C27,C37)</f>
        <v>3206334460.7099996</v>
      </c>
      <c r="D9" s="11">
        <f t="shared" si="0"/>
        <v>9648229331.4699974</v>
      </c>
      <c r="E9" s="11">
        <f t="shared" si="0"/>
        <v>3390745889.690001</v>
      </c>
      <c r="F9" s="11">
        <f t="shared" si="0"/>
        <v>3255858073.8600011</v>
      </c>
      <c r="G9" s="11">
        <f t="shared" si="0"/>
        <v>6257483441.7799978</v>
      </c>
    </row>
    <row r="10" spans="1:7" ht="15" customHeight="1" x14ac:dyDescent="0.25">
      <c r="A10" s="28" t="s">
        <v>114</v>
      </c>
      <c r="B10" s="22">
        <f>SUM(B11:B18)</f>
        <v>3671468200.7599978</v>
      </c>
      <c r="C10" s="22">
        <f t="shared" ref="C10:G10" si="1">SUM(C11:C18)</f>
        <v>249572044.99000001</v>
      </c>
      <c r="D10" s="22">
        <f t="shared" si="1"/>
        <v>3921040245.7499986</v>
      </c>
      <c r="E10" s="22">
        <f t="shared" si="1"/>
        <v>1570633657.160001</v>
      </c>
      <c r="F10" s="22">
        <f t="shared" si="1"/>
        <v>1526201724.6200011</v>
      </c>
      <c r="G10" s="22">
        <f t="shared" si="1"/>
        <v>2350406588.5899973</v>
      </c>
    </row>
    <row r="11" spans="1:7" x14ac:dyDescent="0.25">
      <c r="A11" s="47" t="s">
        <v>115</v>
      </c>
      <c r="B11" s="22">
        <v>28236707.34</v>
      </c>
      <c r="C11" s="22">
        <v>-2914.359999999986</v>
      </c>
      <c r="D11" s="22">
        <v>28233792.979999993</v>
      </c>
      <c r="E11" s="22">
        <v>11895991.780000003</v>
      </c>
      <c r="F11" s="22">
        <v>11443284.430000003</v>
      </c>
      <c r="G11" s="22">
        <f>D11-E11</f>
        <v>16337801.19999999</v>
      </c>
    </row>
    <row r="12" spans="1:7" x14ac:dyDescent="0.25">
      <c r="A12" s="47" t="s">
        <v>116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f t="shared" ref="G12:G18" si="2">D12-E12</f>
        <v>0</v>
      </c>
    </row>
    <row r="13" spans="1:7" x14ac:dyDescent="0.25">
      <c r="A13" s="47" t="s">
        <v>117</v>
      </c>
      <c r="B13" s="22">
        <v>505597964.43999976</v>
      </c>
      <c r="C13" s="22">
        <v>-168288194.47999999</v>
      </c>
      <c r="D13" s="22">
        <v>337309769.95999998</v>
      </c>
      <c r="E13" s="22">
        <v>145641182.89999998</v>
      </c>
      <c r="F13" s="22">
        <v>139152135.66999999</v>
      </c>
      <c r="G13" s="22">
        <f t="shared" si="2"/>
        <v>191668587.06</v>
      </c>
    </row>
    <row r="14" spans="1:7" x14ac:dyDescent="0.25">
      <c r="A14" s="47" t="s">
        <v>118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f t="shared" si="2"/>
        <v>0</v>
      </c>
    </row>
    <row r="15" spans="1:7" x14ac:dyDescent="0.25">
      <c r="A15" s="47" t="s">
        <v>119</v>
      </c>
      <c r="B15" s="22">
        <v>472014090.42999989</v>
      </c>
      <c r="C15" s="22">
        <v>7322954.2300000004</v>
      </c>
      <c r="D15" s="22">
        <v>479337044.66000009</v>
      </c>
      <c r="E15" s="22">
        <v>198790066.34000006</v>
      </c>
      <c r="F15" s="22">
        <v>193560494.77000004</v>
      </c>
      <c r="G15" s="22">
        <f t="shared" si="2"/>
        <v>280546978.32000005</v>
      </c>
    </row>
    <row r="16" spans="1:7" x14ac:dyDescent="0.25">
      <c r="A16" s="47" t="s">
        <v>120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f t="shared" si="2"/>
        <v>0</v>
      </c>
    </row>
    <row r="17" spans="1:7" x14ac:dyDescent="0.25">
      <c r="A17" s="47" t="s">
        <v>121</v>
      </c>
      <c r="B17" s="22">
        <v>2235622453.849998</v>
      </c>
      <c r="C17" s="22">
        <v>362078601.11000001</v>
      </c>
      <c r="D17" s="22">
        <v>2597701054.9599981</v>
      </c>
      <c r="E17" s="22">
        <v>1042369987.5700009</v>
      </c>
      <c r="F17" s="22">
        <v>1017629956.670001</v>
      </c>
      <c r="G17" s="22">
        <f>D17-E17</f>
        <v>1555331067.3899972</v>
      </c>
    </row>
    <row r="18" spans="1:7" x14ac:dyDescent="0.25">
      <c r="A18" s="47" t="s">
        <v>122</v>
      </c>
      <c r="B18" s="22">
        <v>429996984.70000017</v>
      </c>
      <c r="C18" s="22">
        <v>48461598.489999995</v>
      </c>
      <c r="D18" s="22">
        <v>478458583.19000024</v>
      </c>
      <c r="E18" s="22">
        <v>171936428.57000014</v>
      </c>
      <c r="F18" s="22">
        <v>164415853.08000007</v>
      </c>
      <c r="G18" s="22">
        <f t="shared" si="2"/>
        <v>306522154.62000012</v>
      </c>
    </row>
    <row r="19" spans="1:7" x14ac:dyDescent="0.25">
      <c r="A19" s="28" t="s">
        <v>123</v>
      </c>
      <c r="B19" s="22">
        <f>SUM(B20:B26)</f>
        <v>1982799425.3600006</v>
      </c>
      <c r="C19" s="22">
        <f t="shared" ref="C19:G19" si="3">SUM(C20:C26)</f>
        <v>2578078459.5299997</v>
      </c>
      <c r="D19" s="22">
        <f t="shared" si="3"/>
        <v>4560877884.8899994</v>
      </c>
      <c r="E19" s="22">
        <f t="shared" si="3"/>
        <v>1461301481.7499995</v>
      </c>
      <c r="F19" s="22">
        <f t="shared" si="3"/>
        <v>1378884171.2899997</v>
      </c>
      <c r="G19" s="22">
        <f t="shared" si="3"/>
        <v>3099576403.1399999</v>
      </c>
    </row>
    <row r="20" spans="1:7" x14ac:dyDescent="0.25">
      <c r="A20" s="47" t="s">
        <v>124</v>
      </c>
      <c r="B20" s="22">
        <v>149786746.50000003</v>
      </c>
      <c r="C20" s="22">
        <v>247192639.68000007</v>
      </c>
      <c r="D20" s="22">
        <v>396979386.17999989</v>
      </c>
      <c r="E20" s="22">
        <v>130041900.85000002</v>
      </c>
      <c r="F20" s="22">
        <v>127169727.71000004</v>
      </c>
      <c r="G20" s="22">
        <f>D20-E20</f>
        <v>266937485.32999986</v>
      </c>
    </row>
    <row r="21" spans="1:7" x14ac:dyDescent="0.25">
      <c r="A21" s="47" t="s">
        <v>125</v>
      </c>
      <c r="B21" s="22">
        <v>979333945.8100003</v>
      </c>
      <c r="C21" s="22">
        <v>1995521235.8499999</v>
      </c>
      <c r="D21" s="22">
        <v>2974855181.6599998</v>
      </c>
      <c r="E21" s="22">
        <v>811339496.4399997</v>
      </c>
      <c r="F21" s="22">
        <v>768400110.09999967</v>
      </c>
      <c r="G21" s="22">
        <f t="shared" ref="G21:G41" si="4">D21-E21</f>
        <v>2163515685.2200003</v>
      </c>
    </row>
    <row r="22" spans="1:7" x14ac:dyDescent="0.25">
      <c r="A22" s="47" t="s">
        <v>126</v>
      </c>
      <c r="B22" s="22">
        <v>115373188.72999997</v>
      </c>
      <c r="C22" s="22">
        <v>20845142.530000001</v>
      </c>
      <c r="D22" s="22">
        <v>136218331.25999999</v>
      </c>
      <c r="E22" s="22">
        <v>44136175.289999992</v>
      </c>
      <c r="F22" s="22">
        <v>42195162.239999995</v>
      </c>
      <c r="G22" s="22">
        <f t="shared" si="4"/>
        <v>92082155.969999999</v>
      </c>
    </row>
    <row r="23" spans="1:7" x14ac:dyDescent="0.25">
      <c r="A23" s="47" t="s">
        <v>127</v>
      </c>
      <c r="B23" s="22">
        <v>276511065.96999997</v>
      </c>
      <c r="C23" s="22">
        <v>172473160.54999995</v>
      </c>
      <c r="D23" s="22">
        <v>448984226.52000016</v>
      </c>
      <c r="E23" s="22">
        <v>208331383.66000003</v>
      </c>
      <c r="F23" s="22">
        <v>193218955.18000001</v>
      </c>
      <c r="G23" s="22">
        <f t="shared" si="4"/>
        <v>240652842.86000013</v>
      </c>
    </row>
    <row r="24" spans="1:7" x14ac:dyDescent="0.25">
      <c r="A24" s="47" t="s">
        <v>128</v>
      </c>
      <c r="B24" s="22">
        <v>122130353.88000001</v>
      </c>
      <c r="C24" s="22">
        <v>74301896.13000001</v>
      </c>
      <c r="D24" s="22">
        <v>196432250.01000005</v>
      </c>
      <c r="E24" s="22">
        <v>58692818.349999972</v>
      </c>
      <c r="F24" s="22">
        <v>57622902.439999998</v>
      </c>
      <c r="G24" s="22">
        <f t="shared" si="4"/>
        <v>137739431.66000009</v>
      </c>
    </row>
    <row r="25" spans="1:7" x14ac:dyDescent="0.25">
      <c r="A25" s="47" t="s">
        <v>129</v>
      </c>
      <c r="B25" s="22">
        <v>233227837.84</v>
      </c>
      <c r="C25" s="22">
        <v>54140657.839999996</v>
      </c>
      <c r="D25" s="22">
        <v>287368495.68000001</v>
      </c>
      <c r="E25" s="22">
        <v>139110292.58000001</v>
      </c>
      <c r="F25" s="22">
        <v>124303754.03999999</v>
      </c>
      <c r="G25" s="22">
        <f t="shared" si="4"/>
        <v>148258203.09999999</v>
      </c>
    </row>
    <row r="26" spans="1:7" x14ac:dyDescent="0.25">
      <c r="A26" s="47" t="s">
        <v>130</v>
      </c>
      <c r="B26" s="22">
        <v>106436286.63</v>
      </c>
      <c r="C26" s="22">
        <v>13603726.949999999</v>
      </c>
      <c r="D26" s="22">
        <v>120040013.58</v>
      </c>
      <c r="E26" s="22">
        <v>69649414.579999998</v>
      </c>
      <c r="F26" s="22">
        <v>65973559.579999998</v>
      </c>
      <c r="G26" s="22">
        <f t="shared" si="4"/>
        <v>50390599</v>
      </c>
    </row>
    <row r="27" spans="1:7" x14ac:dyDescent="0.25">
      <c r="A27" s="28" t="s">
        <v>131</v>
      </c>
      <c r="B27" s="22">
        <f>SUM(B28:B36)</f>
        <v>787627244.6400001</v>
      </c>
      <c r="C27" s="22">
        <f t="shared" ref="C27:G27" si="5">SUM(C28:C36)</f>
        <v>378683956.19</v>
      </c>
      <c r="D27" s="22">
        <f t="shared" si="5"/>
        <v>1166311200.8300004</v>
      </c>
      <c r="E27" s="22">
        <f t="shared" si="5"/>
        <v>358810750.78000003</v>
      </c>
      <c r="F27" s="22">
        <f t="shared" si="5"/>
        <v>350772177.95000017</v>
      </c>
      <c r="G27" s="22">
        <f t="shared" si="5"/>
        <v>807500450.05000007</v>
      </c>
    </row>
    <row r="28" spans="1:7" x14ac:dyDescent="0.25">
      <c r="A28" s="50" t="s">
        <v>132</v>
      </c>
      <c r="B28" s="22">
        <v>158887381.33000007</v>
      </c>
      <c r="C28" s="22">
        <v>23132402.699999996</v>
      </c>
      <c r="D28" s="22">
        <v>182019784.03000009</v>
      </c>
      <c r="E28" s="22">
        <v>79952330.680000067</v>
      </c>
      <c r="F28" s="22">
        <v>77241261.980000064</v>
      </c>
      <c r="G28" s="22">
        <f t="shared" si="4"/>
        <v>102067453.35000002</v>
      </c>
    </row>
    <row r="29" spans="1:7" x14ac:dyDescent="0.25">
      <c r="A29" s="47" t="s">
        <v>133</v>
      </c>
      <c r="B29" s="22">
        <v>24745444.399999999</v>
      </c>
      <c r="C29" s="22">
        <v>4905014</v>
      </c>
      <c r="D29" s="22">
        <v>29650458.399999999</v>
      </c>
      <c r="E29" s="22">
        <v>11518159.120000001</v>
      </c>
      <c r="F29" s="22">
        <v>10970649.090000002</v>
      </c>
      <c r="G29" s="22">
        <f t="shared" si="4"/>
        <v>18132299.279999997</v>
      </c>
    </row>
    <row r="30" spans="1:7" x14ac:dyDescent="0.25">
      <c r="A30" s="47" t="s">
        <v>134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f t="shared" si="4"/>
        <v>0</v>
      </c>
    </row>
    <row r="31" spans="1:7" x14ac:dyDescent="0.25">
      <c r="A31" s="47" t="s">
        <v>135</v>
      </c>
      <c r="B31" s="22">
        <v>451040887.91000009</v>
      </c>
      <c r="C31" s="22">
        <v>19601416.659999996</v>
      </c>
      <c r="D31" s="22">
        <v>470642304.57000005</v>
      </c>
      <c r="E31" s="22">
        <v>190452806.14000002</v>
      </c>
      <c r="F31" s="22">
        <v>187093995.99000004</v>
      </c>
      <c r="G31" s="22">
        <f t="shared" si="4"/>
        <v>280189498.43000007</v>
      </c>
    </row>
    <row r="32" spans="1:7" x14ac:dyDescent="0.25">
      <c r="A32" s="47" t="s">
        <v>136</v>
      </c>
      <c r="B32" s="22">
        <v>27186886.950000003</v>
      </c>
      <c r="C32" s="22">
        <v>297313744.11000001</v>
      </c>
      <c r="D32" s="22">
        <v>324500631.06</v>
      </c>
      <c r="E32" s="22">
        <v>40188201.780000001</v>
      </c>
      <c r="F32" s="22">
        <v>40188201.780000001</v>
      </c>
      <c r="G32" s="22">
        <f t="shared" si="4"/>
        <v>284312429.27999997</v>
      </c>
    </row>
    <row r="33" spans="1:7" ht="14.45" customHeight="1" x14ac:dyDescent="0.25">
      <c r="A33" s="47" t="s">
        <v>137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f t="shared" si="4"/>
        <v>0</v>
      </c>
    </row>
    <row r="34" spans="1:7" ht="14.45" customHeight="1" x14ac:dyDescent="0.25">
      <c r="A34" s="47" t="s">
        <v>138</v>
      </c>
      <c r="B34" s="22">
        <v>101168452.37</v>
      </c>
      <c r="C34" s="22">
        <v>12212371.279999999</v>
      </c>
      <c r="D34" s="22">
        <v>113380823.65000001</v>
      </c>
      <c r="E34" s="22">
        <v>28679065.540000003</v>
      </c>
      <c r="F34" s="22">
        <v>27754735.790000003</v>
      </c>
      <c r="G34" s="22">
        <f t="shared" si="4"/>
        <v>84701758.109999999</v>
      </c>
    </row>
    <row r="35" spans="1:7" ht="14.45" customHeight="1" x14ac:dyDescent="0.25">
      <c r="A35" s="47" t="s">
        <v>139</v>
      </c>
      <c r="B35" s="22">
        <v>24598191.68</v>
      </c>
      <c r="C35" s="22">
        <v>5982561.04</v>
      </c>
      <c r="D35" s="22">
        <v>30580752.719999999</v>
      </c>
      <c r="E35" s="22">
        <v>8020187.5199999996</v>
      </c>
      <c r="F35" s="22">
        <v>7523333.3200000003</v>
      </c>
      <c r="G35" s="22">
        <f t="shared" si="4"/>
        <v>22560565.199999999</v>
      </c>
    </row>
    <row r="36" spans="1:7" ht="14.45" customHeight="1" x14ac:dyDescent="0.25">
      <c r="A36" s="47" t="s">
        <v>140</v>
      </c>
      <c r="B36" s="22">
        <v>0</v>
      </c>
      <c r="C36" s="22">
        <v>15536446.4</v>
      </c>
      <c r="D36" s="22">
        <v>15536446.4</v>
      </c>
      <c r="E36" s="22">
        <v>0</v>
      </c>
      <c r="F36" s="22">
        <v>0</v>
      </c>
      <c r="G36" s="22">
        <f t="shared" si="4"/>
        <v>15536446.4</v>
      </c>
    </row>
    <row r="37" spans="1:7" ht="14.45" customHeight="1" x14ac:dyDescent="0.25">
      <c r="A37" s="29" t="s">
        <v>141</v>
      </c>
      <c r="B37" s="22">
        <f>SUM(B38:B41)</f>
        <v>0</v>
      </c>
      <c r="C37" s="22">
        <f t="shared" ref="C37:G37" si="6">SUM(C38:C41)</f>
        <v>0</v>
      </c>
      <c r="D37" s="22">
        <f t="shared" si="6"/>
        <v>0</v>
      </c>
      <c r="E37" s="22">
        <f t="shared" si="6"/>
        <v>0</v>
      </c>
      <c r="F37" s="22">
        <f t="shared" si="6"/>
        <v>0</v>
      </c>
      <c r="G37" s="22">
        <f t="shared" si="6"/>
        <v>0</v>
      </c>
    </row>
    <row r="38" spans="1:7" x14ac:dyDescent="0.25">
      <c r="A38" s="50" t="s">
        <v>142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f t="shared" si="4"/>
        <v>0</v>
      </c>
    </row>
    <row r="39" spans="1:7" ht="30" x14ac:dyDescent="0.25">
      <c r="A39" s="50" t="s">
        <v>143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f t="shared" si="4"/>
        <v>0</v>
      </c>
    </row>
    <row r="40" spans="1:7" x14ac:dyDescent="0.25">
      <c r="A40" s="50" t="s">
        <v>144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f t="shared" si="4"/>
        <v>0</v>
      </c>
    </row>
    <row r="41" spans="1:7" x14ac:dyDescent="0.25">
      <c r="A41" s="50" t="s">
        <v>145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f t="shared" si="4"/>
        <v>0</v>
      </c>
    </row>
    <row r="42" spans="1:7" x14ac:dyDescent="0.25">
      <c r="A42" s="50"/>
      <c r="B42" s="24"/>
      <c r="C42" s="24"/>
      <c r="D42" s="24"/>
      <c r="E42" s="24"/>
      <c r="F42" s="24"/>
      <c r="G42" s="24"/>
    </row>
    <row r="43" spans="1:7" x14ac:dyDescent="0.25">
      <c r="A43" s="1" t="s">
        <v>146</v>
      </c>
      <c r="B43" s="2">
        <f>SUM(B44,B53,B61,B71)</f>
        <v>2228274427.2800002</v>
      </c>
      <c r="C43" s="2">
        <f t="shared" ref="C43:G43" si="7">SUM(C44,C53,C61,C71)</f>
        <v>155812276.33000001</v>
      </c>
      <c r="D43" s="2">
        <f t="shared" si="7"/>
        <v>2384086703.6100006</v>
      </c>
      <c r="E43" s="2">
        <f t="shared" si="7"/>
        <v>961769497.15999985</v>
      </c>
      <c r="F43" s="2">
        <f t="shared" si="7"/>
        <v>904886440.42999983</v>
      </c>
      <c r="G43" s="2">
        <f t="shared" si="7"/>
        <v>1422317206.4500003</v>
      </c>
    </row>
    <row r="44" spans="1:7" x14ac:dyDescent="0.25">
      <c r="A44" s="28" t="s">
        <v>114</v>
      </c>
      <c r="B44" s="22">
        <f>SUM(B45:B52)</f>
        <v>979784114.90999997</v>
      </c>
      <c r="C44" s="22">
        <f t="shared" ref="C44:G44" si="8">SUM(C45:C52)</f>
        <v>-180045367.23999998</v>
      </c>
      <c r="D44" s="22">
        <f t="shared" si="8"/>
        <v>799738747.66999996</v>
      </c>
      <c r="E44" s="22">
        <f t="shared" si="8"/>
        <v>276547335.21999997</v>
      </c>
      <c r="F44" s="22">
        <f t="shared" si="8"/>
        <v>238476521.62</v>
      </c>
      <c r="G44" s="22">
        <f t="shared" si="8"/>
        <v>523191412.44999999</v>
      </c>
    </row>
    <row r="45" spans="1:7" x14ac:dyDescent="0.25">
      <c r="A45" s="50" t="s">
        <v>115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f>D45-E45</f>
        <v>0</v>
      </c>
    </row>
    <row r="46" spans="1:7" x14ac:dyDescent="0.25">
      <c r="A46" s="50" t="s">
        <v>116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f t="shared" ref="G46:G75" si="9">D46-E46</f>
        <v>0</v>
      </c>
    </row>
    <row r="47" spans="1:7" x14ac:dyDescent="0.25">
      <c r="A47" s="50" t="s">
        <v>117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f t="shared" si="9"/>
        <v>0</v>
      </c>
    </row>
    <row r="48" spans="1:7" x14ac:dyDescent="0.25">
      <c r="A48" s="50" t="s">
        <v>118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f t="shared" si="9"/>
        <v>0</v>
      </c>
    </row>
    <row r="49" spans="1:7" x14ac:dyDescent="0.25">
      <c r="A49" s="50" t="s">
        <v>119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f t="shared" si="9"/>
        <v>0</v>
      </c>
    </row>
    <row r="50" spans="1:7" x14ac:dyDescent="0.25">
      <c r="A50" s="50" t="s">
        <v>120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f t="shared" si="9"/>
        <v>0</v>
      </c>
    </row>
    <row r="51" spans="1:7" x14ac:dyDescent="0.25">
      <c r="A51" s="50" t="s">
        <v>121</v>
      </c>
      <c r="B51" s="22">
        <v>709727963.26999998</v>
      </c>
      <c r="C51" s="22">
        <v>72309492.920000017</v>
      </c>
      <c r="D51" s="22">
        <v>782037456.18999994</v>
      </c>
      <c r="E51" s="22">
        <v>276547335.21999997</v>
      </c>
      <c r="F51" s="22">
        <v>238476521.62</v>
      </c>
      <c r="G51" s="22">
        <f>D51-E51</f>
        <v>505490120.96999997</v>
      </c>
    </row>
    <row r="52" spans="1:7" x14ac:dyDescent="0.25">
      <c r="A52" s="50" t="s">
        <v>122</v>
      </c>
      <c r="B52" s="22">
        <v>270056151.63999999</v>
      </c>
      <c r="C52" s="22">
        <v>-252354860.16</v>
      </c>
      <c r="D52" s="22">
        <v>17701291.48</v>
      </c>
      <c r="E52" s="22">
        <v>0</v>
      </c>
      <c r="F52" s="22">
        <v>0</v>
      </c>
      <c r="G52" s="22">
        <f t="shared" si="9"/>
        <v>17701291.48</v>
      </c>
    </row>
    <row r="53" spans="1:7" x14ac:dyDescent="0.25">
      <c r="A53" s="28" t="s">
        <v>123</v>
      </c>
      <c r="B53" s="22">
        <f>SUM(B54:B60)</f>
        <v>950530421.37000012</v>
      </c>
      <c r="C53" s="22">
        <f t="shared" ref="C53:G53" si="10">SUM(C54:C60)</f>
        <v>339859388.5</v>
      </c>
      <c r="D53" s="22">
        <f t="shared" si="10"/>
        <v>1290389809.8700004</v>
      </c>
      <c r="E53" s="22">
        <f t="shared" si="10"/>
        <v>533651165.86999995</v>
      </c>
      <c r="F53" s="22">
        <f t="shared" si="10"/>
        <v>514838922.73999995</v>
      </c>
      <c r="G53" s="22">
        <f t="shared" si="10"/>
        <v>756738644.00000036</v>
      </c>
    </row>
    <row r="54" spans="1:7" x14ac:dyDescent="0.25">
      <c r="A54" s="50" t="s">
        <v>124</v>
      </c>
      <c r="B54" s="22">
        <v>349002941.28000003</v>
      </c>
      <c r="C54" s="22">
        <v>19145082.070000004</v>
      </c>
      <c r="D54" s="22">
        <v>368148023.34999996</v>
      </c>
      <c r="E54" s="22">
        <v>204206775.27999997</v>
      </c>
      <c r="F54" s="22">
        <v>190836341.51999998</v>
      </c>
      <c r="G54" s="22">
        <f t="shared" si="9"/>
        <v>163941248.06999999</v>
      </c>
    </row>
    <row r="55" spans="1:7" x14ac:dyDescent="0.25">
      <c r="A55" s="50" t="s">
        <v>125</v>
      </c>
      <c r="B55" s="22">
        <v>495086516.75000006</v>
      </c>
      <c r="C55" s="22">
        <v>275360526.05000001</v>
      </c>
      <c r="D55" s="22">
        <v>770447042.80000031</v>
      </c>
      <c r="E55" s="22">
        <v>324176527.99000001</v>
      </c>
      <c r="F55" s="22">
        <v>318734718.62</v>
      </c>
      <c r="G55" s="22">
        <f t="shared" si="9"/>
        <v>446270514.8100003</v>
      </c>
    </row>
    <row r="56" spans="1:7" x14ac:dyDescent="0.25">
      <c r="A56" s="50" t="s">
        <v>126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f t="shared" si="9"/>
        <v>0</v>
      </c>
    </row>
    <row r="57" spans="1:7" x14ac:dyDescent="0.25">
      <c r="A57" s="51" t="s">
        <v>127</v>
      </c>
      <c r="B57" s="22">
        <v>9806535.3399999999</v>
      </c>
      <c r="C57" s="22">
        <v>39214378.419999994</v>
      </c>
      <c r="D57" s="22">
        <v>49020913.759999998</v>
      </c>
      <c r="E57" s="22">
        <v>4945102.74</v>
      </c>
      <c r="F57" s="22">
        <v>4945102.74</v>
      </c>
      <c r="G57" s="22">
        <f t="shared" si="9"/>
        <v>44075811.019999996</v>
      </c>
    </row>
    <row r="58" spans="1:7" x14ac:dyDescent="0.25">
      <c r="A58" s="50" t="s">
        <v>128</v>
      </c>
      <c r="B58" s="22">
        <v>96634428</v>
      </c>
      <c r="C58" s="22">
        <v>-537068.62</v>
      </c>
      <c r="D58" s="22">
        <v>96097359.38000001</v>
      </c>
      <c r="E58" s="22">
        <v>146289.28</v>
      </c>
      <c r="F58" s="22">
        <v>146289.28</v>
      </c>
      <c r="G58" s="22">
        <f t="shared" si="9"/>
        <v>95951070.100000009</v>
      </c>
    </row>
    <row r="59" spans="1:7" x14ac:dyDescent="0.25">
      <c r="A59" s="50" t="s">
        <v>129</v>
      </c>
      <c r="B59" s="22">
        <v>0</v>
      </c>
      <c r="C59" s="22">
        <v>6500000</v>
      </c>
      <c r="D59" s="22">
        <v>6500000</v>
      </c>
      <c r="E59" s="22">
        <v>0</v>
      </c>
      <c r="F59" s="22">
        <v>0</v>
      </c>
      <c r="G59" s="22">
        <f t="shared" si="9"/>
        <v>6500000</v>
      </c>
    </row>
    <row r="60" spans="1:7" x14ac:dyDescent="0.25">
      <c r="A60" s="50" t="s">
        <v>130</v>
      </c>
      <c r="B60" s="22">
        <v>0</v>
      </c>
      <c r="C60" s="22">
        <v>176470.58</v>
      </c>
      <c r="D60" s="22">
        <v>176470.58</v>
      </c>
      <c r="E60" s="22">
        <v>176470.58</v>
      </c>
      <c r="F60" s="22">
        <v>176470.58</v>
      </c>
      <c r="G60" s="22">
        <f t="shared" si="9"/>
        <v>0</v>
      </c>
    </row>
    <row r="61" spans="1:7" x14ac:dyDescent="0.25">
      <c r="A61" s="28" t="s">
        <v>131</v>
      </c>
      <c r="B61" s="22">
        <f>SUM(B62:B70)</f>
        <v>0</v>
      </c>
      <c r="C61" s="22">
        <f t="shared" ref="C61:G61" si="11">SUM(C62:C70)</f>
        <v>0</v>
      </c>
      <c r="D61" s="22">
        <f t="shared" si="11"/>
        <v>0</v>
      </c>
      <c r="E61" s="22">
        <f t="shared" si="11"/>
        <v>0</v>
      </c>
      <c r="F61" s="22">
        <f t="shared" si="11"/>
        <v>0</v>
      </c>
      <c r="G61" s="22">
        <f t="shared" si="11"/>
        <v>0</v>
      </c>
    </row>
    <row r="62" spans="1:7" x14ac:dyDescent="0.25">
      <c r="A62" s="50" t="s">
        <v>132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f t="shared" si="9"/>
        <v>0</v>
      </c>
    </row>
    <row r="63" spans="1:7" x14ac:dyDescent="0.25">
      <c r="A63" s="50" t="s">
        <v>133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f t="shared" si="9"/>
        <v>0</v>
      </c>
    </row>
    <row r="64" spans="1:7" x14ac:dyDescent="0.25">
      <c r="A64" s="50" t="s">
        <v>134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f t="shared" si="9"/>
        <v>0</v>
      </c>
    </row>
    <row r="65" spans="1:7" x14ac:dyDescent="0.25">
      <c r="A65" s="50" t="s">
        <v>135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f t="shared" si="9"/>
        <v>0</v>
      </c>
    </row>
    <row r="66" spans="1:7" x14ac:dyDescent="0.25">
      <c r="A66" s="50" t="s">
        <v>136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f t="shared" si="9"/>
        <v>0</v>
      </c>
    </row>
    <row r="67" spans="1:7" x14ac:dyDescent="0.25">
      <c r="A67" s="50" t="s">
        <v>137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f t="shared" si="9"/>
        <v>0</v>
      </c>
    </row>
    <row r="68" spans="1:7" x14ac:dyDescent="0.25">
      <c r="A68" s="50" t="s">
        <v>138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f t="shared" si="9"/>
        <v>0</v>
      </c>
    </row>
    <row r="69" spans="1:7" x14ac:dyDescent="0.25">
      <c r="A69" s="50" t="s">
        <v>139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f t="shared" si="9"/>
        <v>0</v>
      </c>
    </row>
    <row r="70" spans="1:7" x14ac:dyDescent="0.25">
      <c r="A70" s="50" t="s">
        <v>140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f t="shared" si="9"/>
        <v>0</v>
      </c>
    </row>
    <row r="71" spans="1:7" x14ac:dyDescent="0.25">
      <c r="A71" s="29" t="s">
        <v>141</v>
      </c>
      <c r="B71" s="22">
        <f>SUM(B72:B75)</f>
        <v>297959891</v>
      </c>
      <c r="C71" s="22">
        <f t="shared" ref="C71:G71" si="12">SUM(C72:C75)</f>
        <v>-4001744.93</v>
      </c>
      <c r="D71" s="22">
        <f t="shared" si="12"/>
        <v>293958146.07000005</v>
      </c>
      <c r="E71" s="22">
        <f t="shared" si="12"/>
        <v>151570996.06999999</v>
      </c>
      <c r="F71" s="22">
        <f t="shared" si="12"/>
        <v>151570996.06999999</v>
      </c>
      <c r="G71" s="22">
        <f t="shared" si="12"/>
        <v>142387150.00000006</v>
      </c>
    </row>
    <row r="72" spans="1:7" x14ac:dyDescent="0.25">
      <c r="A72" s="50" t="s">
        <v>142</v>
      </c>
      <c r="B72" s="22">
        <v>297959891</v>
      </c>
      <c r="C72" s="22">
        <v>-4001744.93</v>
      </c>
      <c r="D72" s="22">
        <v>293958146.07000005</v>
      </c>
      <c r="E72" s="22">
        <v>151570996.06999999</v>
      </c>
      <c r="F72" s="22">
        <v>151570996.06999999</v>
      </c>
      <c r="G72" s="22">
        <f t="shared" si="9"/>
        <v>142387150.00000006</v>
      </c>
    </row>
    <row r="73" spans="1:7" ht="30" x14ac:dyDescent="0.25">
      <c r="A73" s="50" t="s">
        <v>143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f t="shared" si="9"/>
        <v>0</v>
      </c>
    </row>
    <row r="74" spans="1:7" x14ac:dyDescent="0.25">
      <c r="A74" s="50" t="s">
        <v>144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f t="shared" si="9"/>
        <v>0</v>
      </c>
    </row>
    <row r="75" spans="1:7" x14ac:dyDescent="0.25">
      <c r="A75" s="50" t="s">
        <v>145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f t="shared" si="9"/>
        <v>0</v>
      </c>
    </row>
    <row r="76" spans="1:7" x14ac:dyDescent="0.25">
      <c r="A76" s="21"/>
      <c r="B76" s="23"/>
      <c r="C76" s="23"/>
      <c r="D76" s="23"/>
      <c r="E76" s="23"/>
      <c r="F76" s="23"/>
      <c r="G76" s="23"/>
    </row>
    <row r="77" spans="1:7" x14ac:dyDescent="0.25">
      <c r="A77" s="1" t="s">
        <v>103</v>
      </c>
      <c r="B77" s="2">
        <f>B43+B9</f>
        <v>8670169298.039999</v>
      </c>
      <c r="C77" s="2">
        <f t="shared" ref="C77:G77" si="13">C43+C9</f>
        <v>3362146737.0399995</v>
      </c>
      <c r="D77" s="2">
        <f t="shared" si="13"/>
        <v>12032316035.079998</v>
      </c>
      <c r="E77" s="2">
        <f t="shared" si="13"/>
        <v>4352515386.8500004</v>
      </c>
      <c r="F77" s="2">
        <f t="shared" si="13"/>
        <v>4160744514.2900009</v>
      </c>
      <c r="G77" s="2">
        <f t="shared" si="13"/>
        <v>7679800648.2299976</v>
      </c>
    </row>
    <row r="78" spans="1:7" x14ac:dyDescent="0.25">
      <c r="A78" s="26"/>
      <c r="B78" s="52"/>
      <c r="C78" s="52"/>
      <c r="D78" s="52"/>
      <c r="E78" s="52"/>
      <c r="F78" s="52"/>
      <c r="G78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28:G36 B61:G61 B9:B10 B37:G37 B19:G19 B27:G27 B53:G53 C62:G70 B43:B44 B71:G71 B76:G77 C9:G18 C20:G26 C38:G41 C43:G52 C54:G60 C72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2:F12 B14:F14 B16:F16 B19:G19 B27:G27 B30:F30 B33:F33 B37:G37 B53:G53 B56:F56 B61:G61 B76:G77 B42:G44 B38:F38 B39:F41 B46:F50 B45:F45 B71:G71 B62:F62 B63:F70 B73:F7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="75" zoomScaleNormal="75" workbookViewId="0">
      <selection activeCell="C27" sqref="C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42578125" bestFit="1" customWidth="1"/>
    <col min="7" max="7" width="19.5703125" bestFit="1" customWidth="1"/>
  </cols>
  <sheetData>
    <row r="1" spans="1:7" ht="41.1" customHeight="1" x14ac:dyDescent="0.25">
      <c r="A1" s="97" t="s">
        <v>147</v>
      </c>
      <c r="B1" s="90"/>
      <c r="C1" s="90"/>
      <c r="D1" s="90"/>
      <c r="E1" s="90"/>
      <c r="F1" s="90"/>
      <c r="G1" s="91"/>
    </row>
    <row r="2" spans="1:7" x14ac:dyDescent="0.25">
      <c r="A2" s="61" t="s">
        <v>274</v>
      </c>
      <c r="B2" s="62"/>
      <c r="C2" s="62"/>
      <c r="D2" s="62"/>
      <c r="E2" s="62"/>
      <c r="F2" s="62"/>
      <c r="G2" s="63"/>
    </row>
    <row r="3" spans="1:7" x14ac:dyDescent="0.25">
      <c r="A3" s="64" t="s">
        <v>20</v>
      </c>
      <c r="B3" s="65"/>
      <c r="C3" s="65"/>
      <c r="D3" s="65"/>
      <c r="E3" s="65"/>
      <c r="F3" s="65"/>
      <c r="G3" s="66"/>
    </row>
    <row r="4" spans="1:7" x14ac:dyDescent="0.25">
      <c r="A4" s="64" t="s">
        <v>148</v>
      </c>
      <c r="B4" s="65"/>
      <c r="C4" s="65"/>
      <c r="D4" s="65"/>
      <c r="E4" s="65"/>
      <c r="F4" s="65"/>
      <c r="G4" s="66"/>
    </row>
    <row r="5" spans="1:7" x14ac:dyDescent="0.25">
      <c r="A5" s="64" t="s">
        <v>275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x14ac:dyDescent="0.25">
      <c r="A7" s="92" t="s">
        <v>149</v>
      </c>
      <c r="B7" s="95" t="s">
        <v>22</v>
      </c>
      <c r="C7" s="95"/>
      <c r="D7" s="95"/>
      <c r="E7" s="95"/>
      <c r="F7" s="95"/>
      <c r="G7" s="95" t="s">
        <v>23</v>
      </c>
    </row>
    <row r="8" spans="1:7" ht="30" x14ac:dyDescent="0.25">
      <c r="A8" s="93"/>
      <c r="B8" s="3" t="s">
        <v>24</v>
      </c>
      <c r="C8" s="14" t="s">
        <v>112</v>
      </c>
      <c r="D8" s="14" t="s">
        <v>6</v>
      </c>
      <c r="E8" s="14" t="s">
        <v>3</v>
      </c>
      <c r="F8" s="14" t="s">
        <v>4</v>
      </c>
      <c r="G8" s="105"/>
    </row>
    <row r="9" spans="1:7" ht="15.75" customHeight="1" x14ac:dyDescent="0.25">
      <c r="A9" s="7" t="s">
        <v>150</v>
      </c>
      <c r="B9" s="70">
        <f>SUM(B10,B11,B12,B15,B16,B19)</f>
        <v>3056390983.119998</v>
      </c>
      <c r="C9" s="70">
        <f t="shared" ref="C9:G9" si="0">SUM(C10,C11,C12,C15,C16,C19)</f>
        <v>-30000000</v>
      </c>
      <c r="D9" s="70">
        <f t="shared" si="0"/>
        <v>3026390983.119998</v>
      </c>
      <c r="E9" s="70">
        <f t="shared" si="0"/>
        <v>1274085752.7500005</v>
      </c>
      <c r="F9" s="70">
        <f t="shared" si="0"/>
        <v>1244697757.9600008</v>
      </c>
      <c r="G9" s="70">
        <f t="shared" si="0"/>
        <v>1752305230.3699975</v>
      </c>
    </row>
    <row r="10" spans="1:7" x14ac:dyDescent="0.25">
      <c r="A10" s="28" t="s">
        <v>151</v>
      </c>
      <c r="B10" s="45">
        <v>1398334389.7199998</v>
      </c>
      <c r="C10" s="45">
        <v>-3519159.62</v>
      </c>
      <c r="D10" s="45">
        <v>1394815230.0999997</v>
      </c>
      <c r="E10" s="45">
        <v>599405126.51999974</v>
      </c>
      <c r="F10" s="45">
        <v>575035891.63999999</v>
      </c>
      <c r="G10" s="46">
        <f>D10-E10</f>
        <v>795410103.57999992</v>
      </c>
    </row>
    <row r="11" spans="1:7" ht="15.75" customHeight="1" x14ac:dyDescent="0.25">
      <c r="A11" s="28" t="s">
        <v>152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9" si="1">D11-E11</f>
        <v>0</v>
      </c>
    </row>
    <row r="12" spans="1:7" x14ac:dyDescent="0.25">
      <c r="A12" s="28" t="s">
        <v>153</v>
      </c>
      <c r="B12" s="46">
        <f>B13+B14</f>
        <v>65682382.079999991</v>
      </c>
      <c r="C12" s="46">
        <f t="shared" ref="C12:G12" si="2">C13+C14</f>
        <v>0</v>
      </c>
      <c r="D12" s="46">
        <f t="shared" si="2"/>
        <v>65682382.079999998</v>
      </c>
      <c r="E12" s="46">
        <f t="shared" si="2"/>
        <v>31111887.859999999</v>
      </c>
      <c r="F12" s="46">
        <f t="shared" si="2"/>
        <v>29349203.939999998</v>
      </c>
      <c r="G12" s="46">
        <f t="shared" si="2"/>
        <v>34570494.219999991</v>
      </c>
    </row>
    <row r="13" spans="1:7" x14ac:dyDescent="0.25">
      <c r="A13" s="47" t="s">
        <v>154</v>
      </c>
      <c r="B13" s="46">
        <v>59114143.871999994</v>
      </c>
      <c r="C13" s="46">
        <v>0</v>
      </c>
      <c r="D13" s="46">
        <v>59114143.871999994</v>
      </c>
      <c r="E13" s="46">
        <v>28000699.074000001</v>
      </c>
      <c r="F13" s="46">
        <v>26414283.545999996</v>
      </c>
      <c r="G13" s="46">
        <f t="shared" si="1"/>
        <v>31113444.797999993</v>
      </c>
    </row>
    <row r="14" spans="1:7" x14ac:dyDescent="0.25">
      <c r="A14" s="47" t="s">
        <v>155</v>
      </c>
      <c r="B14" s="46">
        <v>6568238.2079999996</v>
      </c>
      <c r="C14" s="46">
        <v>0</v>
      </c>
      <c r="D14" s="46">
        <v>6568238.2080000006</v>
      </c>
      <c r="E14" s="46">
        <v>3111188.7860000003</v>
      </c>
      <c r="F14" s="46">
        <v>2934920.3939999999</v>
      </c>
      <c r="G14" s="46">
        <f t="shared" si="1"/>
        <v>3457049.4220000003</v>
      </c>
    </row>
    <row r="15" spans="1:7" x14ac:dyDescent="0.25">
      <c r="A15" s="28" t="s">
        <v>156</v>
      </c>
      <c r="B15" s="46">
        <v>1592374211.3199983</v>
      </c>
      <c r="C15" s="46">
        <v>-26480840.379999999</v>
      </c>
      <c r="D15" s="46">
        <v>1565893370.9399984</v>
      </c>
      <c r="E15" s="46">
        <v>643568738.37000084</v>
      </c>
      <c r="F15" s="46">
        <v>640312662.38000083</v>
      </c>
      <c r="G15" s="46">
        <f t="shared" si="1"/>
        <v>922324632.56999755</v>
      </c>
    </row>
    <row r="16" spans="1:7" ht="30" x14ac:dyDescent="0.25">
      <c r="A16" s="29" t="s">
        <v>157</v>
      </c>
      <c r="B16" s="46">
        <f>B17+B18</f>
        <v>0</v>
      </c>
      <c r="C16" s="46">
        <f t="shared" ref="C16:G16" si="3">C17+C18</f>
        <v>0</v>
      </c>
      <c r="D16" s="46">
        <f t="shared" si="3"/>
        <v>0</v>
      </c>
      <c r="E16" s="46">
        <f t="shared" si="3"/>
        <v>0</v>
      </c>
      <c r="F16" s="46">
        <f t="shared" si="3"/>
        <v>0</v>
      </c>
      <c r="G16" s="46">
        <f t="shared" si="3"/>
        <v>0</v>
      </c>
    </row>
    <row r="17" spans="1:7" x14ac:dyDescent="0.25">
      <c r="A17" s="47" t="s">
        <v>158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 t="shared" si="1"/>
        <v>0</v>
      </c>
    </row>
    <row r="18" spans="1:7" x14ac:dyDescent="0.25">
      <c r="A18" s="47" t="s">
        <v>159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si="1"/>
        <v>0</v>
      </c>
    </row>
    <row r="19" spans="1:7" x14ac:dyDescent="0.25">
      <c r="A19" s="28" t="s">
        <v>160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1"/>
        <v>0</v>
      </c>
    </row>
    <row r="20" spans="1:7" x14ac:dyDescent="0.25">
      <c r="A20" s="21"/>
      <c r="B20" s="48"/>
      <c r="C20" s="48"/>
      <c r="D20" s="48"/>
      <c r="E20" s="48"/>
      <c r="F20" s="48"/>
      <c r="G20" s="48"/>
    </row>
    <row r="21" spans="1:7" x14ac:dyDescent="0.25">
      <c r="A21" s="15" t="s">
        <v>161</v>
      </c>
      <c r="B21" s="70">
        <f>SUM(B22,B23,B24,B27,B28,B31)</f>
        <v>295990251.48000002</v>
      </c>
      <c r="C21" s="70">
        <f t="shared" ref="C21:F21" si="4">SUM(C22,C23,C24,C27,C28,C31)</f>
        <v>0</v>
      </c>
      <c r="D21" s="70">
        <f t="shared" si="4"/>
        <v>295990251.48000002</v>
      </c>
      <c r="E21" s="70">
        <f t="shared" si="4"/>
        <v>151238178.12000003</v>
      </c>
      <c r="F21" s="70">
        <f t="shared" si="4"/>
        <v>116965951.92000002</v>
      </c>
      <c r="G21" s="70">
        <f>SUM(G22,G23,G24,G27,G28,G31)</f>
        <v>144752073.35999998</v>
      </c>
    </row>
    <row r="22" spans="1:7" x14ac:dyDescent="0.25">
      <c r="A22" s="28" t="s">
        <v>151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6">
        <f t="shared" ref="G22:G31" si="5">D22-E22</f>
        <v>0</v>
      </c>
    </row>
    <row r="23" spans="1:7" x14ac:dyDescent="0.25">
      <c r="A23" s="28" t="s">
        <v>152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5"/>
        <v>0</v>
      </c>
    </row>
    <row r="24" spans="1:7" x14ac:dyDescent="0.25">
      <c r="A24" s="28" t="s">
        <v>153</v>
      </c>
      <c r="B24" s="46">
        <f t="shared" ref="B24:G24" si="6">B25+B26</f>
        <v>0</v>
      </c>
      <c r="C24" s="46">
        <f t="shared" si="6"/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</row>
    <row r="25" spans="1:7" x14ac:dyDescent="0.25">
      <c r="A25" s="47" t="s">
        <v>154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5"/>
        <v>0</v>
      </c>
    </row>
    <row r="26" spans="1:7" x14ac:dyDescent="0.25">
      <c r="A26" s="47" t="s">
        <v>155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5"/>
        <v>0</v>
      </c>
    </row>
    <row r="27" spans="1:7" x14ac:dyDescent="0.25">
      <c r="A27" s="28" t="s">
        <v>156</v>
      </c>
      <c r="B27" s="46">
        <v>295990251.48000002</v>
      </c>
      <c r="C27" s="46">
        <v>0</v>
      </c>
      <c r="D27" s="46">
        <v>295990251.48000002</v>
      </c>
      <c r="E27" s="46">
        <v>151238178.12000003</v>
      </c>
      <c r="F27" s="46">
        <v>116965951.92000002</v>
      </c>
      <c r="G27" s="46">
        <f t="shared" si="5"/>
        <v>144752073.35999998</v>
      </c>
    </row>
    <row r="28" spans="1:7" ht="30" x14ac:dyDescent="0.25">
      <c r="A28" s="29" t="s">
        <v>157</v>
      </c>
      <c r="B28" s="46">
        <f t="shared" ref="B28:G28" si="7">B29+B30</f>
        <v>0</v>
      </c>
      <c r="C28" s="46">
        <f t="shared" si="7"/>
        <v>0</v>
      </c>
      <c r="D28" s="46">
        <f t="shared" si="7"/>
        <v>0</v>
      </c>
      <c r="E28" s="46">
        <f t="shared" si="7"/>
        <v>0</v>
      </c>
      <c r="F28" s="46">
        <f t="shared" si="7"/>
        <v>0</v>
      </c>
      <c r="G28" s="46">
        <f t="shared" si="7"/>
        <v>0</v>
      </c>
    </row>
    <row r="29" spans="1:7" x14ac:dyDescent="0.25">
      <c r="A29" s="47" t="s">
        <v>158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 t="shared" si="5"/>
        <v>0</v>
      </c>
    </row>
    <row r="30" spans="1:7" x14ac:dyDescent="0.25">
      <c r="A30" s="47" t="s">
        <v>159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si="5"/>
        <v>0</v>
      </c>
    </row>
    <row r="31" spans="1:7" x14ac:dyDescent="0.25">
      <c r="A31" s="28" t="s">
        <v>160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5"/>
        <v>0</v>
      </c>
    </row>
    <row r="32" spans="1:7" x14ac:dyDescent="0.25">
      <c r="A32" s="21"/>
      <c r="B32" s="48"/>
      <c r="C32" s="48"/>
      <c r="D32" s="48"/>
      <c r="E32" s="48"/>
      <c r="F32" s="48"/>
      <c r="G32" s="48"/>
    </row>
    <row r="33" spans="1:7" ht="14.45" customHeight="1" x14ac:dyDescent="0.25">
      <c r="A33" s="1" t="s">
        <v>162</v>
      </c>
      <c r="B33" s="70">
        <f>B21+B9</f>
        <v>3352381234.599998</v>
      </c>
      <c r="C33" s="70">
        <f t="shared" ref="C33:G33" si="8">C21+C9</f>
        <v>-30000000</v>
      </c>
      <c r="D33" s="70">
        <f t="shared" si="8"/>
        <v>3322381234.599998</v>
      </c>
      <c r="E33" s="70">
        <f t="shared" si="8"/>
        <v>1425323930.8700006</v>
      </c>
      <c r="F33" s="70">
        <f t="shared" si="8"/>
        <v>1361663709.8800008</v>
      </c>
      <c r="G33" s="70">
        <f t="shared" si="8"/>
        <v>1897057303.7299974</v>
      </c>
    </row>
    <row r="34" spans="1:7" ht="14.45" customHeight="1" x14ac:dyDescent="0.25">
      <c r="A34" s="26"/>
      <c r="B34" s="49"/>
      <c r="C34" s="49"/>
      <c r="D34" s="49"/>
      <c r="E34" s="49"/>
      <c r="F34" s="49"/>
      <c r="G34" s="4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B11:G11 G10 B16:F26 B28:F33" unlockedFormula="1"/>
    <ignoredError sqref="G12:G33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9" customWidth="1"/>
    <col min="2" max="4" width="16.42578125" style="39" customWidth="1"/>
    <col min="5" max="5" width="17" style="39" customWidth="1"/>
    <col min="6" max="6" width="14.5703125" style="39" customWidth="1"/>
    <col min="7" max="7" width="15.5703125" style="39" customWidth="1"/>
    <col min="8" max="163" width="11.5703125" style="39"/>
    <col min="164" max="164" width="47.5703125" style="39" customWidth="1"/>
    <col min="165" max="167" width="16.42578125" style="39" customWidth="1"/>
    <col min="168" max="168" width="17" style="39" customWidth="1"/>
    <col min="169" max="169" width="14.5703125" style="39" customWidth="1"/>
    <col min="170" max="170" width="15.5703125" style="39" customWidth="1"/>
    <col min="171" max="419" width="11.5703125" style="39"/>
    <col min="420" max="420" width="47.5703125" style="39" customWidth="1"/>
    <col min="421" max="423" width="16.42578125" style="39" customWidth="1"/>
    <col min="424" max="424" width="17" style="39" customWidth="1"/>
    <col min="425" max="425" width="14.5703125" style="39" customWidth="1"/>
    <col min="426" max="426" width="15.5703125" style="39" customWidth="1"/>
    <col min="427" max="675" width="11.5703125" style="39"/>
    <col min="676" max="676" width="47.5703125" style="39" customWidth="1"/>
    <col min="677" max="679" width="16.42578125" style="39" customWidth="1"/>
    <col min="680" max="680" width="17" style="39" customWidth="1"/>
    <col min="681" max="681" width="14.5703125" style="39" customWidth="1"/>
    <col min="682" max="682" width="15.5703125" style="39" customWidth="1"/>
    <col min="683" max="931" width="11.5703125" style="39"/>
    <col min="932" max="932" width="47.5703125" style="39" customWidth="1"/>
    <col min="933" max="935" width="16.42578125" style="39" customWidth="1"/>
    <col min="936" max="936" width="17" style="39" customWidth="1"/>
    <col min="937" max="937" width="14.5703125" style="39" customWidth="1"/>
    <col min="938" max="938" width="15.5703125" style="39" customWidth="1"/>
    <col min="939" max="1187" width="11.5703125" style="39"/>
    <col min="1188" max="1188" width="47.5703125" style="39" customWidth="1"/>
    <col min="1189" max="1191" width="16.42578125" style="39" customWidth="1"/>
    <col min="1192" max="1192" width="17" style="39" customWidth="1"/>
    <col min="1193" max="1193" width="14.5703125" style="39" customWidth="1"/>
    <col min="1194" max="1194" width="15.5703125" style="39" customWidth="1"/>
    <col min="1195" max="1443" width="11.5703125" style="39"/>
    <col min="1444" max="1444" width="47.5703125" style="39" customWidth="1"/>
    <col min="1445" max="1447" width="16.42578125" style="39" customWidth="1"/>
    <col min="1448" max="1448" width="17" style="39" customWidth="1"/>
    <col min="1449" max="1449" width="14.5703125" style="39" customWidth="1"/>
    <col min="1450" max="1450" width="15.5703125" style="39" customWidth="1"/>
    <col min="1451" max="1699" width="11.5703125" style="39"/>
    <col min="1700" max="1700" width="47.5703125" style="39" customWidth="1"/>
    <col min="1701" max="1703" width="16.42578125" style="39" customWidth="1"/>
    <col min="1704" max="1704" width="17" style="39" customWidth="1"/>
    <col min="1705" max="1705" width="14.5703125" style="39" customWidth="1"/>
    <col min="1706" max="1706" width="15.5703125" style="39" customWidth="1"/>
    <col min="1707" max="1955" width="11.5703125" style="39"/>
    <col min="1956" max="1956" width="47.5703125" style="39" customWidth="1"/>
    <col min="1957" max="1959" width="16.42578125" style="39" customWidth="1"/>
    <col min="1960" max="1960" width="17" style="39" customWidth="1"/>
    <col min="1961" max="1961" width="14.5703125" style="39" customWidth="1"/>
    <col min="1962" max="1962" width="15.5703125" style="39" customWidth="1"/>
    <col min="1963" max="2211" width="11.5703125" style="39"/>
    <col min="2212" max="2212" width="47.5703125" style="39" customWidth="1"/>
    <col min="2213" max="2215" width="16.42578125" style="39" customWidth="1"/>
    <col min="2216" max="2216" width="17" style="39" customWidth="1"/>
    <col min="2217" max="2217" width="14.5703125" style="39" customWidth="1"/>
    <col min="2218" max="2218" width="15.5703125" style="39" customWidth="1"/>
    <col min="2219" max="2467" width="11.5703125" style="39"/>
    <col min="2468" max="2468" width="47.5703125" style="39" customWidth="1"/>
    <col min="2469" max="2471" width="16.42578125" style="39" customWidth="1"/>
    <col min="2472" max="2472" width="17" style="39" customWidth="1"/>
    <col min="2473" max="2473" width="14.5703125" style="39" customWidth="1"/>
    <col min="2474" max="2474" width="15.5703125" style="39" customWidth="1"/>
    <col min="2475" max="2723" width="11.5703125" style="39"/>
    <col min="2724" max="2724" width="47.5703125" style="39" customWidth="1"/>
    <col min="2725" max="2727" width="16.42578125" style="39" customWidth="1"/>
    <col min="2728" max="2728" width="17" style="39" customWidth="1"/>
    <col min="2729" max="2729" width="14.5703125" style="39" customWidth="1"/>
    <col min="2730" max="2730" width="15.5703125" style="39" customWidth="1"/>
    <col min="2731" max="2979" width="11.5703125" style="39"/>
    <col min="2980" max="2980" width="47.5703125" style="39" customWidth="1"/>
    <col min="2981" max="2983" width="16.42578125" style="39" customWidth="1"/>
    <col min="2984" max="2984" width="17" style="39" customWidth="1"/>
    <col min="2985" max="2985" width="14.5703125" style="39" customWidth="1"/>
    <col min="2986" max="2986" width="15.5703125" style="39" customWidth="1"/>
    <col min="2987" max="3235" width="11.5703125" style="39"/>
    <col min="3236" max="3236" width="47.5703125" style="39" customWidth="1"/>
    <col min="3237" max="3239" width="16.42578125" style="39" customWidth="1"/>
    <col min="3240" max="3240" width="17" style="39" customWidth="1"/>
    <col min="3241" max="3241" width="14.5703125" style="39" customWidth="1"/>
    <col min="3242" max="3242" width="15.5703125" style="39" customWidth="1"/>
    <col min="3243" max="3491" width="11.5703125" style="39"/>
    <col min="3492" max="3492" width="47.5703125" style="39" customWidth="1"/>
    <col min="3493" max="3495" width="16.42578125" style="39" customWidth="1"/>
    <col min="3496" max="3496" width="17" style="39" customWidth="1"/>
    <col min="3497" max="3497" width="14.5703125" style="39" customWidth="1"/>
    <col min="3498" max="3498" width="15.5703125" style="39" customWidth="1"/>
    <col min="3499" max="3747" width="11.5703125" style="39"/>
    <col min="3748" max="3748" width="47.5703125" style="39" customWidth="1"/>
    <col min="3749" max="3751" width="16.42578125" style="39" customWidth="1"/>
    <col min="3752" max="3752" width="17" style="39" customWidth="1"/>
    <col min="3753" max="3753" width="14.5703125" style="39" customWidth="1"/>
    <col min="3754" max="3754" width="15.5703125" style="39" customWidth="1"/>
    <col min="3755" max="4003" width="11.5703125" style="39"/>
    <col min="4004" max="4004" width="47.5703125" style="39" customWidth="1"/>
    <col min="4005" max="4007" width="16.42578125" style="39" customWidth="1"/>
    <col min="4008" max="4008" width="17" style="39" customWidth="1"/>
    <col min="4009" max="4009" width="14.5703125" style="39" customWidth="1"/>
    <col min="4010" max="4010" width="15.5703125" style="39" customWidth="1"/>
    <col min="4011" max="4259" width="11.5703125" style="39"/>
    <col min="4260" max="4260" width="47.5703125" style="39" customWidth="1"/>
    <col min="4261" max="4263" width="16.42578125" style="39" customWidth="1"/>
    <col min="4264" max="4264" width="17" style="39" customWidth="1"/>
    <col min="4265" max="4265" width="14.5703125" style="39" customWidth="1"/>
    <col min="4266" max="4266" width="15.5703125" style="39" customWidth="1"/>
    <col min="4267" max="4515" width="11.5703125" style="39"/>
    <col min="4516" max="4516" width="47.5703125" style="39" customWidth="1"/>
    <col min="4517" max="4519" width="16.42578125" style="39" customWidth="1"/>
    <col min="4520" max="4520" width="17" style="39" customWidth="1"/>
    <col min="4521" max="4521" width="14.5703125" style="39" customWidth="1"/>
    <col min="4522" max="4522" width="15.5703125" style="39" customWidth="1"/>
    <col min="4523" max="4771" width="11.5703125" style="39"/>
    <col min="4772" max="4772" width="47.5703125" style="39" customWidth="1"/>
    <col min="4773" max="4775" width="16.42578125" style="39" customWidth="1"/>
    <col min="4776" max="4776" width="17" style="39" customWidth="1"/>
    <col min="4777" max="4777" width="14.5703125" style="39" customWidth="1"/>
    <col min="4778" max="4778" width="15.5703125" style="39" customWidth="1"/>
    <col min="4779" max="5027" width="11.5703125" style="39"/>
    <col min="5028" max="5028" width="47.5703125" style="39" customWidth="1"/>
    <col min="5029" max="5031" width="16.42578125" style="39" customWidth="1"/>
    <col min="5032" max="5032" width="17" style="39" customWidth="1"/>
    <col min="5033" max="5033" width="14.5703125" style="39" customWidth="1"/>
    <col min="5034" max="5034" width="15.5703125" style="39" customWidth="1"/>
    <col min="5035" max="5283" width="11.5703125" style="39"/>
    <col min="5284" max="5284" width="47.5703125" style="39" customWidth="1"/>
    <col min="5285" max="5287" width="16.42578125" style="39" customWidth="1"/>
    <col min="5288" max="5288" width="17" style="39" customWidth="1"/>
    <col min="5289" max="5289" width="14.5703125" style="39" customWidth="1"/>
    <col min="5290" max="5290" width="15.5703125" style="39" customWidth="1"/>
    <col min="5291" max="5539" width="11.5703125" style="39"/>
    <col min="5540" max="5540" width="47.5703125" style="39" customWidth="1"/>
    <col min="5541" max="5543" width="16.42578125" style="39" customWidth="1"/>
    <col min="5544" max="5544" width="17" style="39" customWidth="1"/>
    <col min="5545" max="5545" width="14.5703125" style="39" customWidth="1"/>
    <col min="5546" max="5546" width="15.5703125" style="39" customWidth="1"/>
    <col min="5547" max="5795" width="11.5703125" style="39"/>
    <col min="5796" max="5796" width="47.5703125" style="39" customWidth="1"/>
    <col min="5797" max="5799" width="16.42578125" style="39" customWidth="1"/>
    <col min="5800" max="5800" width="17" style="39" customWidth="1"/>
    <col min="5801" max="5801" width="14.5703125" style="39" customWidth="1"/>
    <col min="5802" max="5802" width="15.5703125" style="39" customWidth="1"/>
    <col min="5803" max="6051" width="11.5703125" style="39"/>
    <col min="6052" max="6052" width="47.5703125" style="39" customWidth="1"/>
    <col min="6053" max="6055" width="16.42578125" style="39" customWidth="1"/>
    <col min="6056" max="6056" width="17" style="39" customWidth="1"/>
    <col min="6057" max="6057" width="14.5703125" style="39" customWidth="1"/>
    <col min="6058" max="6058" width="15.5703125" style="39" customWidth="1"/>
    <col min="6059" max="6307" width="11.5703125" style="39"/>
    <col min="6308" max="6308" width="47.5703125" style="39" customWidth="1"/>
    <col min="6309" max="6311" width="16.42578125" style="39" customWidth="1"/>
    <col min="6312" max="6312" width="17" style="39" customWidth="1"/>
    <col min="6313" max="6313" width="14.5703125" style="39" customWidth="1"/>
    <col min="6314" max="6314" width="15.5703125" style="39" customWidth="1"/>
    <col min="6315" max="6563" width="11.5703125" style="39"/>
    <col min="6564" max="6564" width="47.5703125" style="39" customWidth="1"/>
    <col min="6565" max="6567" width="16.42578125" style="39" customWidth="1"/>
    <col min="6568" max="6568" width="17" style="39" customWidth="1"/>
    <col min="6569" max="6569" width="14.5703125" style="39" customWidth="1"/>
    <col min="6570" max="6570" width="15.5703125" style="39" customWidth="1"/>
    <col min="6571" max="6819" width="11.5703125" style="39"/>
    <col min="6820" max="6820" width="47.5703125" style="39" customWidth="1"/>
    <col min="6821" max="6823" width="16.42578125" style="39" customWidth="1"/>
    <col min="6824" max="6824" width="17" style="39" customWidth="1"/>
    <col min="6825" max="6825" width="14.5703125" style="39" customWidth="1"/>
    <col min="6826" max="6826" width="15.5703125" style="39" customWidth="1"/>
    <col min="6827" max="7075" width="11.5703125" style="39"/>
    <col min="7076" max="7076" width="47.5703125" style="39" customWidth="1"/>
    <col min="7077" max="7079" width="16.42578125" style="39" customWidth="1"/>
    <col min="7080" max="7080" width="17" style="39" customWidth="1"/>
    <col min="7081" max="7081" width="14.5703125" style="39" customWidth="1"/>
    <col min="7082" max="7082" width="15.5703125" style="39" customWidth="1"/>
    <col min="7083" max="7331" width="11.5703125" style="39"/>
    <col min="7332" max="7332" width="47.5703125" style="39" customWidth="1"/>
    <col min="7333" max="7335" width="16.42578125" style="39" customWidth="1"/>
    <col min="7336" max="7336" width="17" style="39" customWidth="1"/>
    <col min="7337" max="7337" width="14.5703125" style="39" customWidth="1"/>
    <col min="7338" max="7338" width="15.5703125" style="39" customWidth="1"/>
    <col min="7339" max="7587" width="11.5703125" style="39"/>
    <col min="7588" max="7588" width="47.5703125" style="39" customWidth="1"/>
    <col min="7589" max="7591" width="16.42578125" style="39" customWidth="1"/>
    <col min="7592" max="7592" width="17" style="39" customWidth="1"/>
    <col min="7593" max="7593" width="14.5703125" style="39" customWidth="1"/>
    <col min="7594" max="7594" width="15.5703125" style="39" customWidth="1"/>
    <col min="7595" max="7843" width="11.5703125" style="39"/>
    <col min="7844" max="7844" width="47.5703125" style="39" customWidth="1"/>
    <col min="7845" max="7847" width="16.42578125" style="39" customWidth="1"/>
    <col min="7848" max="7848" width="17" style="39" customWidth="1"/>
    <col min="7849" max="7849" width="14.5703125" style="39" customWidth="1"/>
    <col min="7850" max="7850" width="15.5703125" style="39" customWidth="1"/>
    <col min="7851" max="8099" width="11.5703125" style="39"/>
    <col min="8100" max="8100" width="47.5703125" style="39" customWidth="1"/>
    <col min="8101" max="8103" width="16.42578125" style="39" customWidth="1"/>
    <col min="8104" max="8104" width="17" style="39" customWidth="1"/>
    <col min="8105" max="8105" width="14.5703125" style="39" customWidth="1"/>
    <col min="8106" max="8106" width="15.5703125" style="39" customWidth="1"/>
    <col min="8107" max="8355" width="11.5703125" style="39"/>
    <col min="8356" max="8356" width="47.5703125" style="39" customWidth="1"/>
    <col min="8357" max="8359" width="16.42578125" style="39" customWidth="1"/>
    <col min="8360" max="8360" width="17" style="39" customWidth="1"/>
    <col min="8361" max="8361" width="14.5703125" style="39" customWidth="1"/>
    <col min="8362" max="8362" width="15.5703125" style="39" customWidth="1"/>
    <col min="8363" max="8611" width="11.5703125" style="39"/>
    <col min="8612" max="8612" width="47.5703125" style="39" customWidth="1"/>
    <col min="8613" max="8615" width="16.42578125" style="39" customWidth="1"/>
    <col min="8616" max="8616" width="17" style="39" customWidth="1"/>
    <col min="8617" max="8617" width="14.5703125" style="39" customWidth="1"/>
    <col min="8618" max="8618" width="15.5703125" style="39" customWidth="1"/>
    <col min="8619" max="8867" width="11.5703125" style="39"/>
    <col min="8868" max="8868" width="47.5703125" style="39" customWidth="1"/>
    <col min="8869" max="8871" width="16.42578125" style="39" customWidth="1"/>
    <col min="8872" max="8872" width="17" style="39" customWidth="1"/>
    <col min="8873" max="8873" width="14.5703125" style="39" customWidth="1"/>
    <col min="8874" max="8874" width="15.5703125" style="39" customWidth="1"/>
    <col min="8875" max="9123" width="11.5703125" style="39"/>
    <col min="9124" max="9124" width="47.5703125" style="39" customWidth="1"/>
    <col min="9125" max="9127" width="16.42578125" style="39" customWidth="1"/>
    <col min="9128" max="9128" width="17" style="39" customWidth="1"/>
    <col min="9129" max="9129" width="14.5703125" style="39" customWidth="1"/>
    <col min="9130" max="9130" width="15.5703125" style="39" customWidth="1"/>
    <col min="9131" max="9379" width="11.5703125" style="39"/>
    <col min="9380" max="9380" width="47.5703125" style="39" customWidth="1"/>
    <col min="9381" max="9383" width="16.42578125" style="39" customWidth="1"/>
    <col min="9384" max="9384" width="17" style="39" customWidth="1"/>
    <col min="9385" max="9385" width="14.5703125" style="39" customWidth="1"/>
    <col min="9386" max="9386" width="15.5703125" style="39" customWidth="1"/>
    <col min="9387" max="9635" width="11.5703125" style="39"/>
    <col min="9636" max="9636" width="47.5703125" style="39" customWidth="1"/>
    <col min="9637" max="9639" width="16.42578125" style="39" customWidth="1"/>
    <col min="9640" max="9640" width="17" style="39" customWidth="1"/>
    <col min="9641" max="9641" width="14.5703125" style="39" customWidth="1"/>
    <col min="9642" max="9642" width="15.5703125" style="39" customWidth="1"/>
    <col min="9643" max="9891" width="11.5703125" style="39"/>
    <col min="9892" max="9892" width="47.5703125" style="39" customWidth="1"/>
    <col min="9893" max="9895" width="16.42578125" style="39" customWidth="1"/>
    <col min="9896" max="9896" width="17" style="39" customWidth="1"/>
    <col min="9897" max="9897" width="14.5703125" style="39" customWidth="1"/>
    <col min="9898" max="9898" width="15.5703125" style="39" customWidth="1"/>
    <col min="9899" max="10147" width="11.5703125" style="39"/>
    <col min="10148" max="10148" width="47.5703125" style="39" customWidth="1"/>
    <col min="10149" max="10151" width="16.42578125" style="39" customWidth="1"/>
    <col min="10152" max="10152" width="17" style="39" customWidth="1"/>
    <col min="10153" max="10153" width="14.5703125" style="39" customWidth="1"/>
    <col min="10154" max="10154" width="15.5703125" style="39" customWidth="1"/>
    <col min="10155" max="10403" width="11.5703125" style="39"/>
    <col min="10404" max="10404" width="47.5703125" style="39" customWidth="1"/>
    <col min="10405" max="10407" width="16.42578125" style="39" customWidth="1"/>
    <col min="10408" max="10408" width="17" style="39" customWidth="1"/>
    <col min="10409" max="10409" width="14.5703125" style="39" customWidth="1"/>
    <col min="10410" max="10410" width="15.5703125" style="39" customWidth="1"/>
    <col min="10411" max="10659" width="11.5703125" style="39"/>
    <col min="10660" max="10660" width="47.5703125" style="39" customWidth="1"/>
    <col min="10661" max="10663" width="16.42578125" style="39" customWidth="1"/>
    <col min="10664" max="10664" width="17" style="39" customWidth="1"/>
    <col min="10665" max="10665" width="14.5703125" style="39" customWidth="1"/>
    <col min="10666" max="10666" width="15.5703125" style="39" customWidth="1"/>
    <col min="10667" max="10915" width="11.5703125" style="39"/>
    <col min="10916" max="10916" width="47.5703125" style="39" customWidth="1"/>
    <col min="10917" max="10919" width="16.42578125" style="39" customWidth="1"/>
    <col min="10920" max="10920" width="17" style="39" customWidth="1"/>
    <col min="10921" max="10921" width="14.5703125" style="39" customWidth="1"/>
    <col min="10922" max="10922" width="15.5703125" style="39" customWidth="1"/>
    <col min="10923" max="11171" width="11.5703125" style="39"/>
    <col min="11172" max="11172" width="47.5703125" style="39" customWidth="1"/>
    <col min="11173" max="11175" width="16.42578125" style="39" customWidth="1"/>
    <col min="11176" max="11176" width="17" style="39" customWidth="1"/>
    <col min="11177" max="11177" width="14.5703125" style="39" customWidth="1"/>
    <col min="11178" max="11178" width="15.5703125" style="39" customWidth="1"/>
    <col min="11179" max="11427" width="11.5703125" style="39"/>
    <col min="11428" max="11428" width="47.5703125" style="39" customWidth="1"/>
    <col min="11429" max="11431" width="16.42578125" style="39" customWidth="1"/>
    <col min="11432" max="11432" width="17" style="39" customWidth="1"/>
    <col min="11433" max="11433" width="14.5703125" style="39" customWidth="1"/>
    <col min="11434" max="11434" width="15.5703125" style="39" customWidth="1"/>
    <col min="11435" max="11683" width="11.5703125" style="39"/>
    <col min="11684" max="11684" width="47.5703125" style="39" customWidth="1"/>
    <col min="11685" max="11687" width="16.42578125" style="39" customWidth="1"/>
    <col min="11688" max="11688" width="17" style="39" customWidth="1"/>
    <col min="11689" max="11689" width="14.5703125" style="39" customWidth="1"/>
    <col min="11690" max="11690" width="15.5703125" style="39" customWidth="1"/>
    <col min="11691" max="11939" width="11.5703125" style="39"/>
    <col min="11940" max="11940" width="47.5703125" style="39" customWidth="1"/>
    <col min="11941" max="11943" width="16.42578125" style="39" customWidth="1"/>
    <col min="11944" max="11944" width="17" style="39" customWidth="1"/>
    <col min="11945" max="11945" width="14.5703125" style="39" customWidth="1"/>
    <col min="11946" max="11946" width="15.5703125" style="39" customWidth="1"/>
    <col min="11947" max="12195" width="11.5703125" style="39"/>
    <col min="12196" max="12196" width="47.5703125" style="39" customWidth="1"/>
    <col min="12197" max="12199" width="16.42578125" style="39" customWidth="1"/>
    <col min="12200" max="12200" width="17" style="39" customWidth="1"/>
    <col min="12201" max="12201" width="14.5703125" style="39" customWidth="1"/>
    <col min="12202" max="12202" width="15.5703125" style="39" customWidth="1"/>
    <col min="12203" max="12451" width="11.5703125" style="39"/>
    <col min="12452" max="12452" width="47.5703125" style="39" customWidth="1"/>
    <col min="12453" max="12455" width="16.42578125" style="39" customWidth="1"/>
    <col min="12456" max="12456" width="17" style="39" customWidth="1"/>
    <col min="12457" max="12457" width="14.5703125" style="39" customWidth="1"/>
    <col min="12458" max="12458" width="15.5703125" style="39" customWidth="1"/>
    <col min="12459" max="12707" width="11.5703125" style="39"/>
    <col min="12708" max="12708" width="47.5703125" style="39" customWidth="1"/>
    <col min="12709" max="12711" width="16.42578125" style="39" customWidth="1"/>
    <col min="12712" max="12712" width="17" style="39" customWidth="1"/>
    <col min="12713" max="12713" width="14.5703125" style="39" customWidth="1"/>
    <col min="12714" max="12714" width="15.5703125" style="39" customWidth="1"/>
    <col min="12715" max="12963" width="11.5703125" style="39"/>
    <col min="12964" max="12964" width="47.5703125" style="39" customWidth="1"/>
    <col min="12965" max="12967" width="16.42578125" style="39" customWidth="1"/>
    <col min="12968" max="12968" width="17" style="39" customWidth="1"/>
    <col min="12969" max="12969" width="14.5703125" style="39" customWidth="1"/>
    <col min="12970" max="12970" width="15.5703125" style="39" customWidth="1"/>
    <col min="12971" max="13219" width="11.5703125" style="39"/>
    <col min="13220" max="13220" width="47.5703125" style="39" customWidth="1"/>
    <col min="13221" max="13223" width="16.42578125" style="39" customWidth="1"/>
    <col min="13224" max="13224" width="17" style="39" customWidth="1"/>
    <col min="13225" max="13225" width="14.5703125" style="39" customWidth="1"/>
    <col min="13226" max="13226" width="15.5703125" style="39" customWidth="1"/>
    <col min="13227" max="13475" width="11.5703125" style="39"/>
    <col min="13476" max="13476" width="47.5703125" style="39" customWidth="1"/>
    <col min="13477" max="13479" width="16.42578125" style="39" customWidth="1"/>
    <col min="13480" max="13480" width="17" style="39" customWidth="1"/>
    <col min="13481" max="13481" width="14.5703125" style="39" customWidth="1"/>
    <col min="13482" max="13482" width="15.5703125" style="39" customWidth="1"/>
    <col min="13483" max="13731" width="11.5703125" style="39"/>
    <col min="13732" max="13732" width="47.5703125" style="39" customWidth="1"/>
    <col min="13733" max="13735" width="16.42578125" style="39" customWidth="1"/>
    <col min="13736" max="13736" width="17" style="39" customWidth="1"/>
    <col min="13737" max="13737" width="14.5703125" style="39" customWidth="1"/>
    <col min="13738" max="13738" width="15.5703125" style="39" customWidth="1"/>
    <col min="13739" max="13987" width="11.5703125" style="39"/>
    <col min="13988" max="13988" width="47.5703125" style="39" customWidth="1"/>
    <col min="13989" max="13991" width="16.42578125" style="39" customWidth="1"/>
    <col min="13992" max="13992" width="17" style="39" customWidth="1"/>
    <col min="13993" max="13993" width="14.5703125" style="39" customWidth="1"/>
    <col min="13994" max="13994" width="15.5703125" style="39" customWidth="1"/>
    <col min="13995" max="14243" width="11.5703125" style="39"/>
    <col min="14244" max="14244" width="47.5703125" style="39" customWidth="1"/>
    <col min="14245" max="14247" width="16.42578125" style="39" customWidth="1"/>
    <col min="14248" max="14248" width="17" style="39" customWidth="1"/>
    <col min="14249" max="14249" width="14.5703125" style="39" customWidth="1"/>
    <col min="14250" max="14250" width="15.5703125" style="39" customWidth="1"/>
    <col min="14251" max="14499" width="11.5703125" style="39"/>
    <col min="14500" max="14500" width="47.5703125" style="39" customWidth="1"/>
    <col min="14501" max="14503" width="16.42578125" style="39" customWidth="1"/>
    <col min="14504" max="14504" width="17" style="39" customWidth="1"/>
    <col min="14505" max="14505" width="14.5703125" style="39" customWidth="1"/>
    <col min="14506" max="14506" width="15.5703125" style="39" customWidth="1"/>
    <col min="14507" max="14755" width="11.5703125" style="39"/>
    <col min="14756" max="14756" width="47.5703125" style="39" customWidth="1"/>
    <col min="14757" max="14759" width="16.42578125" style="39" customWidth="1"/>
    <col min="14760" max="14760" width="17" style="39" customWidth="1"/>
    <col min="14761" max="14761" width="14.5703125" style="39" customWidth="1"/>
    <col min="14762" max="14762" width="15.5703125" style="39" customWidth="1"/>
    <col min="14763" max="15011" width="11.5703125" style="39"/>
    <col min="15012" max="15012" width="47.5703125" style="39" customWidth="1"/>
    <col min="15013" max="15015" width="16.42578125" style="39" customWidth="1"/>
    <col min="15016" max="15016" width="17" style="39" customWidth="1"/>
    <col min="15017" max="15017" width="14.5703125" style="39" customWidth="1"/>
    <col min="15018" max="15018" width="15.5703125" style="39" customWidth="1"/>
    <col min="15019" max="15267" width="11.5703125" style="39"/>
    <col min="15268" max="15268" width="47.5703125" style="39" customWidth="1"/>
    <col min="15269" max="15271" width="16.42578125" style="39" customWidth="1"/>
    <col min="15272" max="15272" width="17" style="39" customWidth="1"/>
    <col min="15273" max="15273" width="14.5703125" style="39" customWidth="1"/>
    <col min="15274" max="15274" width="15.5703125" style="39" customWidth="1"/>
    <col min="15275" max="15523" width="11.5703125" style="39"/>
    <col min="15524" max="15524" width="47.5703125" style="39" customWidth="1"/>
    <col min="15525" max="15527" width="16.42578125" style="39" customWidth="1"/>
    <col min="15528" max="15528" width="17" style="39" customWidth="1"/>
    <col min="15529" max="15529" width="14.5703125" style="39" customWidth="1"/>
    <col min="15530" max="15530" width="15.5703125" style="39" customWidth="1"/>
    <col min="15531" max="15779" width="11.5703125" style="39"/>
    <col min="15780" max="15780" width="47.5703125" style="39" customWidth="1"/>
    <col min="15781" max="15783" width="16.42578125" style="39" customWidth="1"/>
    <col min="15784" max="15784" width="17" style="39" customWidth="1"/>
    <col min="15785" max="15785" width="14.5703125" style="39" customWidth="1"/>
    <col min="15786" max="15786" width="15.5703125" style="39" customWidth="1"/>
    <col min="15787" max="16035" width="11.5703125" style="39"/>
    <col min="16036" max="16036" width="47.5703125" style="39" customWidth="1"/>
    <col min="16037" max="16039" width="16.42578125" style="39" customWidth="1"/>
    <col min="16040" max="16040" width="17" style="39" customWidth="1"/>
    <col min="16041" max="16041" width="14.5703125" style="39" customWidth="1"/>
    <col min="16042" max="16042" width="15.5703125" style="39" customWidth="1"/>
    <col min="16043" max="16384" width="11.5703125" style="39"/>
  </cols>
  <sheetData>
    <row r="1" spans="1:7" x14ac:dyDescent="0.25">
      <c r="A1" s="108" t="s">
        <v>163</v>
      </c>
      <c r="B1" s="108"/>
      <c r="C1" s="108"/>
      <c r="D1" s="108"/>
      <c r="E1" s="108"/>
      <c r="F1" s="108"/>
      <c r="G1" s="108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82" t="s">
        <v>164</v>
      </c>
      <c r="B3" s="83"/>
      <c r="C3" s="83"/>
      <c r="D3" s="83"/>
      <c r="E3" s="83"/>
      <c r="F3" s="83"/>
      <c r="G3" s="84"/>
    </row>
    <row r="4" spans="1:7" x14ac:dyDescent="0.25">
      <c r="A4" s="82" t="s">
        <v>0</v>
      </c>
      <c r="B4" s="83"/>
      <c r="C4" s="83"/>
      <c r="D4" s="83"/>
      <c r="E4" s="83"/>
      <c r="F4" s="83"/>
      <c r="G4" s="84"/>
    </row>
    <row r="5" spans="1:7" x14ac:dyDescent="0.25">
      <c r="A5" s="82" t="s">
        <v>165</v>
      </c>
      <c r="B5" s="83"/>
      <c r="C5" s="83"/>
      <c r="D5" s="83"/>
      <c r="E5" s="83"/>
      <c r="F5" s="83"/>
      <c r="G5" s="84"/>
    </row>
    <row r="6" spans="1:7" x14ac:dyDescent="0.25">
      <c r="A6" s="106" t="s">
        <v>166</v>
      </c>
      <c r="B6" s="17">
        <v>2022</v>
      </c>
      <c r="C6" s="106">
        <f>+B6+1</f>
        <v>2023</v>
      </c>
      <c r="D6" s="106">
        <f>+C6+1</f>
        <v>2024</v>
      </c>
      <c r="E6" s="106">
        <f>+D6+1</f>
        <v>2025</v>
      </c>
      <c r="F6" s="106">
        <f>+E6+1</f>
        <v>2026</v>
      </c>
      <c r="G6" s="106">
        <f>+F6+1</f>
        <v>2027</v>
      </c>
    </row>
    <row r="7" spans="1:7" ht="83.25" customHeight="1" x14ac:dyDescent="0.25">
      <c r="A7" s="107"/>
      <c r="B7" s="40" t="s">
        <v>167</v>
      </c>
      <c r="C7" s="107"/>
      <c r="D7" s="107"/>
      <c r="E7" s="107"/>
      <c r="F7" s="107"/>
      <c r="G7" s="107"/>
    </row>
    <row r="8" spans="1:7" ht="30" x14ac:dyDescent="0.25">
      <c r="A8" s="41" t="s">
        <v>168</v>
      </c>
      <c r="B8" s="16">
        <f>SUM(B9:B20)</f>
        <v>0</v>
      </c>
      <c r="C8" s="16">
        <f t="shared" ref="C8:G8" si="0">SUM(C9:C20)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33" t="s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169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33" t="s">
        <v>11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30" x14ac:dyDescent="0.25">
      <c r="A15" s="34" t="s">
        <v>170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4" t="s">
        <v>171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5" t="s">
        <v>172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12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13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3" t="s">
        <v>173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6" t="s">
        <v>174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3" t="s">
        <v>175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176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33" t="s">
        <v>177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30" x14ac:dyDescent="0.25">
      <c r="A26" s="34" t="s">
        <v>14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33" t="s">
        <v>15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6" t="s">
        <v>178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3" t="s">
        <v>16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42" t="s">
        <v>179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6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43" t="s">
        <v>180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25">
      <c r="A36" s="43" t="s">
        <v>18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36" t="s">
        <v>181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425781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42578125" customWidth="1"/>
    <col min="197" max="197" width="42.425781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42578125" customWidth="1"/>
    <col min="453" max="453" width="42.425781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42578125" customWidth="1"/>
    <col min="709" max="709" width="42.425781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42578125" customWidth="1"/>
    <col min="965" max="965" width="42.425781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42578125" customWidth="1"/>
    <col min="1221" max="1221" width="42.425781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42578125" customWidth="1"/>
    <col min="1477" max="1477" width="42.425781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42578125" customWidth="1"/>
    <col min="1733" max="1733" width="42.425781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42578125" customWidth="1"/>
    <col min="1989" max="1989" width="42.425781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42578125" customWidth="1"/>
    <col min="2245" max="2245" width="42.425781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42578125" customWidth="1"/>
    <col min="2501" max="2501" width="42.425781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42578125" customWidth="1"/>
    <col min="2757" max="2757" width="42.425781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42578125" customWidth="1"/>
    <col min="3013" max="3013" width="42.425781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42578125" customWidth="1"/>
    <col min="3269" max="3269" width="42.425781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42578125" customWidth="1"/>
    <col min="3525" max="3525" width="42.425781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42578125" customWidth="1"/>
    <col min="3781" max="3781" width="42.425781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42578125" customWidth="1"/>
    <col min="4037" max="4037" width="42.425781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42578125" customWidth="1"/>
    <col min="4293" max="4293" width="42.425781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42578125" customWidth="1"/>
    <col min="4549" max="4549" width="42.425781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42578125" customWidth="1"/>
    <col min="4805" max="4805" width="42.425781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42578125" customWidth="1"/>
    <col min="5061" max="5061" width="42.425781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42578125" customWidth="1"/>
    <col min="5317" max="5317" width="42.425781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42578125" customWidth="1"/>
    <col min="5573" max="5573" width="42.425781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42578125" customWidth="1"/>
    <col min="5829" max="5829" width="42.425781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42578125" customWidth="1"/>
    <col min="6085" max="6085" width="42.425781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42578125" customWidth="1"/>
    <col min="6341" max="6341" width="42.425781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42578125" customWidth="1"/>
    <col min="6597" max="6597" width="42.425781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42578125" customWidth="1"/>
    <col min="6853" max="6853" width="42.425781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42578125" customWidth="1"/>
    <col min="7109" max="7109" width="42.425781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42578125" customWidth="1"/>
    <col min="7365" max="7365" width="42.425781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42578125" customWidth="1"/>
    <col min="7621" max="7621" width="42.425781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42578125" customWidth="1"/>
    <col min="7877" max="7877" width="42.425781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42578125" customWidth="1"/>
    <col min="8133" max="8133" width="42.425781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42578125" customWidth="1"/>
    <col min="8389" max="8389" width="42.425781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42578125" customWidth="1"/>
    <col min="8645" max="8645" width="42.425781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42578125" customWidth="1"/>
    <col min="8901" max="8901" width="42.425781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42578125" customWidth="1"/>
    <col min="9157" max="9157" width="42.425781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42578125" customWidth="1"/>
    <col min="9413" max="9413" width="42.425781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42578125" customWidth="1"/>
    <col min="9669" max="9669" width="42.425781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42578125" customWidth="1"/>
    <col min="9925" max="9925" width="42.425781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42578125" customWidth="1"/>
    <col min="10181" max="10181" width="42.425781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42578125" customWidth="1"/>
    <col min="10437" max="10437" width="42.425781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42578125" customWidth="1"/>
    <col min="10693" max="10693" width="42.425781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42578125" customWidth="1"/>
    <col min="10949" max="10949" width="42.425781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42578125" customWidth="1"/>
    <col min="11205" max="11205" width="42.425781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42578125" customWidth="1"/>
    <col min="11461" max="11461" width="42.425781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42578125" customWidth="1"/>
    <col min="11717" max="11717" width="42.425781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42578125" customWidth="1"/>
    <col min="11973" max="11973" width="42.425781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42578125" customWidth="1"/>
    <col min="12229" max="12229" width="42.425781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42578125" customWidth="1"/>
    <col min="12485" max="12485" width="42.425781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42578125" customWidth="1"/>
    <col min="12741" max="12741" width="42.425781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42578125" customWidth="1"/>
    <col min="12997" max="12997" width="42.425781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42578125" customWidth="1"/>
    <col min="13253" max="13253" width="42.425781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42578125" customWidth="1"/>
    <col min="13509" max="13509" width="42.425781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42578125" customWidth="1"/>
    <col min="13765" max="13765" width="42.425781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42578125" customWidth="1"/>
    <col min="14021" max="14021" width="42.425781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42578125" customWidth="1"/>
    <col min="14277" max="14277" width="42.425781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42578125" customWidth="1"/>
    <col min="14533" max="14533" width="42.425781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42578125" customWidth="1"/>
    <col min="14789" max="14789" width="42.425781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42578125" customWidth="1"/>
    <col min="15045" max="15045" width="42.425781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42578125" customWidth="1"/>
    <col min="15301" max="15301" width="42.425781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42578125" customWidth="1"/>
    <col min="15557" max="15557" width="42.425781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42578125" customWidth="1"/>
    <col min="15813" max="15813" width="42.425781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42578125" customWidth="1"/>
    <col min="16069" max="16069" width="42.425781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42578125" customWidth="1"/>
  </cols>
  <sheetData>
    <row r="1" spans="1:7" x14ac:dyDescent="0.25">
      <c r="A1" s="109" t="s">
        <v>182</v>
      </c>
      <c r="B1" s="109"/>
      <c r="C1" s="109"/>
      <c r="D1" s="109"/>
      <c r="E1" s="109"/>
      <c r="F1" s="109"/>
      <c r="G1" s="109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64" t="s">
        <v>183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165</v>
      </c>
      <c r="B5" s="65"/>
      <c r="C5" s="65"/>
      <c r="D5" s="65"/>
      <c r="E5" s="65"/>
      <c r="F5" s="65"/>
      <c r="G5" s="66"/>
    </row>
    <row r="6" spans="1:7" x14ac:dyDescent="0.25">
      <c r="A6" s="110" t="s">
        <v>184</v>
      </c>
      <c r="B6" s="17">
        <v>2022</v>
      </c>
      <c r="C6" s="106">
        <f>+B6+1</f>
        <v>2023</v>
      </c>
      <c r="D6" s="106">
        <f>+C6+1</f>
        <v>2024</v>
      </c>
      <c r="E6" s="106">
        <f>+D6+1</f>
        <v>2025</v>
      </c>
      <c r="F6" s="106">
        <f>+E6+1</f>
        <v>2026</v>
      </c>
      <c r="G6" s="106">
        <f>+F6+1</f>
        <v>2027</v>
      </c>
    </row>
    <row r="7" spans="1:7" ht="57.75" customHeight="1" x14ac:dyDescent="0.25">
      <c r="A7" s="111"/>
      <c r="B7" s="18" t="s">
        <v>167</v>
      </c>
      <c r="C7" s="107"/>
      <c r="D7" s="107"/>
      <c r="E7" s="107"/>
      <c r="F7" s="107"/>
      <c r="G7" s="107"/>
    </row>
    <row r="8" spans="1:7" x14ac:dyDescent="0.25">
      <c r="A8" s="7" t="s">
        <v>185</v>
      </c>
      <c r="B8" s="19">
        <f>SUM(B9:B17)</f>
        <v>0</v>
      </c>
      <c r="C8" s="19">
        <f t="shared" ref="C8:G8" si="0">SUM(C9:C17)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28" t="s">
        <v>186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187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8" t="s">
        <v>188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29" t="s">
        <v>189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9" t="s">
        <v>190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8" t="s">
        <v>191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9" t="s">
        <v>192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193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8" t="s">
        <v>194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24"/>
      <c r="B18" s="21"/>
      <c r="C18" s="21"/>
      <c r="D18" s="21"/>
      <c r="E18" s="21"/>
      <c r="F18" s="21"/>
      <c r="G18" s="21"/>
    </row>
    <row r="19" spans="1:7" x14ac:dyDescent="0.25">
      <c r="A19" s="1" t="s">
        <v>195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8" t="s">
        <v>186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187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28" t="s">
        <v>188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9" t="s">
        <v>189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9" t="s">
        <v>190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9" t="s">
        <v>191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9" t="s">
        <v>192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196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8" t="s">
        <v>194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1" t="s">
        <v>197</v>
      </c>
      <c r="B30" s="20">
        <f t="shared" ref="B30:G30" si="2">B8+B19</f>
        <v>0</v>
      </c>
      <c r="C30" s="20">
        <f t="shared" si="2"/>
        <v>0</v>
      </c>
      <c r="D30" s="20">
        <f t="shared" si="2"/>
        <v>0</v>
      </c>
      <c r="E30" s="20">
        <f t="shared" si="2"/>
        <v>0</v>
      </c>
      <c r="F30" s="20">
        <f t="shared" si="2"/>
        <v>0</v>
      </c>
      <c r="G30" s="20">
        <f t="shared" si="2"/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5" width="15.42578125" customWidth="1"/>
    <col min="6" max="6" width="14.570312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5" width="15.42578125" customWidth="1"/>
    <col min="206" max="206" width="14.570312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1" width="15.42578125" customWidth="1"/>
    <col min="462" max="462" width="14.570312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7" width="15.42578125" customWidth="1"/>
    <col min="718" max="718" width="14.570312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3" width="15.42578125" customWidth="1"/>
    <col min="974" max="974" width="14.570312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9" width="15.42578125" customWidth="1"/>
    <col min="1230" max="1230" width="14.570312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5" width="15.42578125" customWidth="1"/>
    <col min="1486" max="1486" width="14.570312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1" width="15.42578125" customWidth="1"/>
    <col min="1742" max="1742" width="14.570312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7" width="15.42578125" customWidth="1"/>
    <col min="1998" max="1998" width="14.570312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3" width="15.42578125" customWidth="1"/>
    <col min="2254" max="2254" width="14.570312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9" width="15.42578125" customWidth="1"/>
    <col min="2510" max="2510" width="14.570312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5" width="15.42578125" customWidth="1"/>
    <col min="2766" max="2766" width="14.570312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1" width="15.42578125" customWidth="1"/>
    <col min="3022" max="3022" width="14.570312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7" width="15.42578125" customWidth="1"/>
    <col min="3278" max="3278" width="14.570312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3" width="15.42578125" customWidth="1"/>
    <col min="3534" max="3534" width="14.570312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9" width="15.42578125" customWidth="1"/>
    <col min="3790" max="3790" width="14.570312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5" width="15.42578125" customWidth="1"/>
    <col min="4046" max="4046" width="14.570312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1" width="15.42578125" customWidth="1"/>
    <col min="4302" max="4302" width="14.570312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7" width="15.42578125" customWidth="1"/>
    <col min="4558" max="4558" width="14.570312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3" width="15.42578125" customWidth="1"/>
    <col min="4814" max="4814" width="14.570312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9" width="15.42578125" customWidth="1"/>
    <col min="5070" max="5070" width="14.570312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5" width="15.42578125" customWidth="1"/>
    <col min="5326" max="5326" width="14.570312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1" width="15.42578125" customWidth="1"/>
    <col min="5582" max="5582" width="14.570312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7" width="15.42578125" customWidth="1"/>
    <col min="5838" max="5838" width="14.570312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3" width="15.42578125" customWidth="1"/>
    <col min="6094" max="6094" width="14.570312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9" width="15.42578125" customWidth="1"/>
    <col min="6350" max="6350" width="14.570312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5" width="15.42578125" customWidth="1"/>
    <col min="6606" max="6606" width="14.570312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1" width="15.42578125" customWidth="1"/>
    <col min="6862" max="6862" width="14.570312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7" width="15.42578125" customWidth="1"/>
    <col min="7118" max="7118" width="14.570312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3" width="15.42578125" customWidth="1"/>
    <col min="7374" max="7374" width="14.570312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9" width="15.42578125" customWidth="1"/>
    <col min="7630" max="7630" width="14.570312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5" width="15.42578125" customWidth="1"/>
    <col min="7886" max="7886" width="14.570312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1" width="15.42578125" customWidth="1"/>
    <col min="8142" max="8142" width="14.570312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7" width="15.42578125" customWidth="1"/>
    <col min="8398" max="8398" width="14.570312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3" width="15.42578125" customWidth="1"/>
    <col min="8654" max="8654" width="14.570312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9" width="15.42578125" customWidth="1"/>
    <col min="8910" max="8910" width="14.570312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5" width="15.42578125" customWidth="1"/>
    <col min="9166" max="9166" width="14.570312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1" width="15.42578125" customWidth="1"/>
    <col min="9422" max="9422" width="14.570312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7" width="15.42578125" customWidth="1"/>
    <col min="9678" max="9678" width="14.570312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3" width="15.42578125" customWidth="1"/>
    <col min="9934" max="9934" width="14.570312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9" width="15.42578125" customWidth="1"/>
    <col min="10190" max="10190" width="14.570312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5" width="15.42578125" customWidth="1"/>
    <col min="10446" max="10446" width="14.570312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1" width="15.42578125" customWidth="1"/>
    <col min="10702" max="10702" width="14.570312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7" width="15.42578125" customWidth="1"/>
    <col min="10958" max="10958" width="14.570312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3" width="15.42578125" customWidth="1"/>
    <col min="11214" max="11214" width="14.570312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9" width="15.42578125" customWidth="1"/>
    <col min="11470" max="11470" width="14.570312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5" width="15.42578125" customWidth="1"/>
    <col min="11726" max="11726" width="14.570312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1" width="15.42578125" customWidth="1"/>
    <col min="11982" max="11982" width="14.570312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7" width="15.42578125" customWidth="1"/>
    <col min="12238" max="12238" width="14.570312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3" width="15.42578125" customWidth="1"/>
    <col min="12494" max="12494" width="14.570312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9" width="15.42578125" customWidth="1"/>
    <col min="12750" max="12750" width="14.570312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5" width="15.42578125" customWidth="1"/>
    <col min="13006" max="13006" width="14.570312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1" width="15.42578125" customWidth="1"/>
    <col min="13262" max="13262" width="14.570312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7" width="15.42578125" customWidth="1"/>
    <col min="13518" max="13518" width="14.570312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3" width="15.42578125" customWidth="1"/>
    <col min="13774" max="13774" width="14.570312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9" width="15.42578125" customWidth="1"/>
    <col min="14030" max="14030" width="14.570312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5" width="15.42578125" customWidth="1"/>
    <col min="14286" max="14286" width="14.570312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1" width="15.42578125" customWidth="1"/>
    <col min="14542" max="14542" width="14.570312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7" width="15.42578125" customWidth="1"/>
    <col min="14798" max="14798" width="14.570312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3" width="15.42578125" customWidth="1"/>
    <col min="15054" max="15054" width="14.570312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9" width="15.42578125" customWidth="1"/>
    <col min="15310" max="15310" width="14.570312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5" width="15.42578125" customWidth="1"/>
    <col min="15566" max="15566" width="14.570312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1" width="15.42578125" customWidth="1"/>
    <col min="15822" max="15822" width="14.570312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7" width="15.42578125" customWidth="1"/>
    <col min="16078" max="16078" width="14.5703125" customWidth="1"/>
    <col min="16079" max="16079" width="15.85546875" customWidth="1"/>
  </cols>
  <sheetData>
    <row r="1" spans="1:7" x14ac:dyDescent="0.25">
      <c r="A1" s="109" t="s">
        <v>198</v>
      </c>
      <c r="B1" s="109"/>
      <c r="C1" s="109"/>
      <c r="D1" s="109"/>
      <c r="E1" s="109"/>
      <c r="F1" s="109"/>
      <c r="G1" s="109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64" t="s">
        <v>199</v>
      </c>
      <c r="B3" s="65"/>
      <c r="C3" s="65"/>
      <c r="D3" s="65"/>
      <c r="E3" s="65"/>
      <c r="F3" s="65"/>
      <c r="G3" s="66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113" t="s">
        <v>166</v>
      </c>
      <c r="B5" s="114">
        <v>2017</v>
      </c>
      <c r="C5" s="114">
        <f>+B5+1</f>
        <v>2018</v>
      </c>
      <c r="D5" s="114">
        <f>+C5+1</f>
        <v>2019</v>
      </c>
      <c r="E5" s="114">
        <f>+D5+1</f>
        <v>2020</v>
      </c>
      <c r="F5" s="114">
        <f>+E5+1</f>
        <v>2021</v>
      </c>
      <c r="G5" s="17">
        <f>+F5+1</f>
        <v>2022</v>
      </c>
    </row>
    <row r="6" spans="1:7" ht="32.25" x14ac:dyDescent="0.25">
      <c r="A6" s="96"/>
      <c r="B6" s="115"/>
      <c r="C6" s="115"/>
      <c r="D6" s="115"/>
      <c r="E6" s="115"/>
      <c r="F6" s="115"/>
      <c r="G6" s="18" t="s">
        <v>200</v>
      </c>
    </row>
    <row r="7" spans="1:7" x14ac:dyDescent="0.25">
      <c r="A7" s="32" t="s">
        <v>168</v>
      </c>
      <c r="B7" s="19">
        <f>SUM(B9:B19)</f>
        <v>0</v>
      </c>
      <c r="C7" s="19">
        <f>SUM(C8:C19)</f>
        <v>0</v>
      </c>
      <c r="D7" s="19">
        <f>SUM(D8:D19)</f>
        <v>0</v>
      </c>
      <c r="E7" s="19">
        <f>SUM(E8:E19)</f>
        <v>0</v>
      </c>
      <c r="F7" s="19">
        <f>SUM(F8:F19)</f>
        <v>0</v>
      </c>
      <c r="G7" s="19">
        <f>SUM(G8:G19)</f>
        <v>0</v>
      </c>
    </row>
    <row r="8" spans="1:7" x14ac:dyDescent="0.25">
      <c r="A8" s="33" t="s">
        <v>201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33" t="s">
        <v>202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203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204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205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206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34" t="s">
        <v>207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33" t="s">
        <v>208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5" t="s">
        <v>209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3" t="s">
        <v>210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211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212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6" t="s">
        <v>174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3" t="s">
        <v>213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33" t="s">
        <v>214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215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25">
      <c r="A25" s="34" t="s">
        <v>216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33" t="s">
        <v>217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1"/>
      <c r="B27" s="30"/>
      <c r="C27" s="30"/>
      <c r="D27" s="30"/>
      <c r="E27" s="30"/>
      <c r="F27" s="30"/>
      <c r="G27" s="30"/>
    </row>
    <row r="28" spans="1:7" x14ac:dyDescent="0.25">
      <c r="A28" s="1" t="s">
        <v>178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8" t="s">
        <v>16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5">
      <c r="A30" s="21"/>
      <c r="B30" s="30"/>
      <c r="C30" s="30"/>
      <c r="D30" s="30"/>
      <c r="E30" s="30"/>
      <c r="F30" s="30"/>
      <c r="G30" s="30"/>
    </row>
    <row r="31" spans="1:7" x14ac:dyDescent="0.25">
      <c r="A31" s="1" t="s">
        <v>218</v>
      </c>
      <c r="B31" s="20">
        <f>B7+B21+B28</f>
        <v>0</v>
      </c>
      <c r="C31" s="20">
        <f t="shared" ref="C31:G31" si="2">C7+C21+C28</f>
        <v>0</v>
      </c>
      <c r="D31" s="20">
        <f t="shared" si="2"/>
        <v>0</v>
      </c>
      <c r="E31" s="20">
        <f t="shared" si="2"/>
        <v>0</v>
      </c>
      <c r="F31" s="20">
        <f t="shared" si="2"/>
        <v>0</v>
      </c>
      <c r="G31" s="20">
        <f t="shared" si="2"/>
        <v>0</v>
      </c>
    </row>
    <row r="32" spans="1:7" x14ac:dyDescent="0.25">
      <c r="A32" s="21"/>
      <c r="B32" s="30"/>
      <c r="C32" s="30"/>
      <c r="D32" s="30"/>
      <c r="E32" s="30"/>
      <c r="F32" s="30"/>
      <c r="G32" s="30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37" t="s">
        <v>180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25">
      <c r="A35" s="37" t="s">
        <v>219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5">
      <c r="A36" s="1" t="s">
        <v>220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6"/>
      <c r="B37" s="38"/>
      <c r="C37" s="38"/>
      <c r="D37" s="38"/>
      <c r="E37" s="38"/>
      <c r="F37" s="38"/>
      <c r="G37" s="38"/>
    </row>
    <row r="38" spans="1:7" x14ac:dyDescent="0.25">
      <c r="A38" s="31"/>
    </row>
    <row r="39" spans="1:7" x14ac:dyDescent="0.25">
      <c r="A39" s="112" t="s">
        <v>221</v>
      </c>
      <c r="B39" s="112"/>
      <c r="C39" s="112"/>
      <c r="D39" s="112"/>
      <c r="E39" s="112"/>
      <c r="F39" s="112"/>
      <c r="G39" s="112"/>
    </row>
    <row r="40" spans="1:7" x14ac:dyDescent="0.25">
      <c r="A40" s="112" t="s">
        <v>222</v>
      </c>
      <c r="B40" s="112"/>
      <c r="C40" s="112"/>
      <c r="D40" s="112"/>
      <c r="E40" s="112"/>
      <c r="F40" s="112"/>
      <c r="G40" s="11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425781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425781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425781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425781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425781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425781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425781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425781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425781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425781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425781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425781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425781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425781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425781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425781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425781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425781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425781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425781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425781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425781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425781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425781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425781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425781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425781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425781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425781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425781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425781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425781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425781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425781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425781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425781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425781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425781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425781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425781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425781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425781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425781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425781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425781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425781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425781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425781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425781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425781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425781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425781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425781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425781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425781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425781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425781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425781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425781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425781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425781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425781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425781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42578125" customWidth="1"/>
    <col min="16073" max="16073" width="15" customWidth="1"/>
    <col min="16074" max="16074" width="15.140625" customWidth="1"/>
  </cols>
  <sheetData>
    <row r="1" spans="1:7" x14ac:dyDescent="0.25">
      <c r="A1" s="109" t="s">
        <v>223</v>
      </c>
      <c r="B1" s="109"/>
      <c r="C1" s="109"/>
      <c r="D1" s="109"/>
      <c r="E1" s="109"/>
      <c r="F1" s="109"/>
      <c r="G1" s="109"/>
    </row>
    <row r="2" spans="1:7" x14ac:dyDescent="0.25">
      <c r="A2" s="79" t="e">
        <f>#REF!</f>
        <v>#REF!</v>
      </c>
      <c r="B2" s="80"/>
      <c r="C2" s="80"/>
      <c r="D2" s="80"/>
      <c r="E2" s="80"/>
      <c r="F2" s="80"/>
      <c r="G2" s="81"/>
    </row>
    <row r="3" spans="1:7" x14ac:dyDescent="0.25">
      <c r="A3" s="64" t="s">
        <v>224</v>
      </c>
      <c r="B3" s="65"/>
      <c r="C3" s="65"/>
      <c r="D3" s="65"/>
      <c r="E3" s="65"/>
      <c r="F3" s="65"/>
      <c r="G3" s="66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116" t="s">
        <v>184</v>
      </c>
      <c r="B5" s="114">
        <v>2017</v>
      </c>
      <c r="C5" s="114">
        <f>+B5+1</f>
        <v>2018</v>
      </c>
      <c r="D5" s="114">
        <f>+C5+1</f>
        <v>2019</v>
      </c>
      <c r="E5" s="114">
        <f>+D5+1</f>
        <v>2020</v>
      </c>
      <c r="F5" s="114">
        <f>+E5+1</f>
        <v>2021</v>
      </c>
      <c r="G5" s="17">
        <v>2022</v>
      </c>
    </row>
    <row r="6" spans="1:7" ht="48.75" customHeight="1" x14ac:dyDescent="0.25">
      <c r="A6" s="117"/>
      <c r="B6" s="115"/>
      <c r="C6" s="115"/>
      <c r="D6" s="115"/>
      <c r="E6" s="115"/>
      <c r="F6" s="115"/>
      <c r="G6" s="18" t="s">
        <v>225</v>
      </c>
    </row>
    <row r="7" spans="1:7" x14ac:dyDescent="0.25">
      <c r="A7" s="7" t="s">
        <v>185</v>
      </c>
      <c r="B7" s="19">
        <f>SUM(B8:B16)</f>
        <v>0</v>
      </c>
      <c r="C7" s="19">
        <f>SUM(C8:C16)</f>
        <v>0</v>
      </c>
      <c r="D7" s="19">
        <f>SUM(D8:D16)</f>
        <v>0</v>
      </c>
      <c r="E7" s="19">
        <f>SUM(E8:E16)</f>
        <v>0</v>
      </c>
      <c r="F7" s="19">
        <f>SUM(F8:F16)</f>
        <v>0</v>
      </c>
      <c r="G7" s="19">
        <f t="shared" ref="G7" si="0">SUM(G8:G16)</f>
        <v>0</v>
      </c>
    </row>
    <row r="8" spans="1:7" x14ac:dyDescent="0.25">
      <c r="A8" s="28" t="s">
        <v>186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28" t="s">
        <v>187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188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25">
      <c r="A11" s="29" t="s">
        <v>189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25">
      <c r="A12" s="29" t="s">
        <v>190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8" t="s">
        <v>191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29" t="s">
        <v>192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8" t="s">
        <v>193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194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1"/>
      <c r="B17" s="21"/>
      <c r="C17" s="21"/>
      <c r="D17" s="21"/>
      <c r="E17" s="21"/>
      <c r="F17" s="21"/>
      <c r="G17" s="21"/>
    </row>
    <row r="18" spans="1:7" x14ac:dyDescent="0.25">
      <c r="A18" s="1" t="s">
        <v>195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8" t="s">
        <v>186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28" t="s">
        <v>187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188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25">
      <c r="A22" s="29" t="s">
        <v>189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8" t="s">
        <v>190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8" t="s">
        <v>191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8" t="s">
        <v>192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8" t="s">
        <v>196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194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1" t="s">
        <v>226</v>
      </c>
      <c r="B29" s="20">
        <f>B7+B18</f>
        <v>0</v>
      </c>
      <c r="C29" s="20">
        <f t="shared" ref="C29:G29" si="2">C7+C18</f>
        <v>0</v>
      </c>
      <c r="D29" s="20">
        <f t="shared" si="2"/>
        <v>0</v>
      </c>
      <c r="E29" s="20">
        <f t="shared" si="2"/>
        <v>0</v>
      </c>
      <c r="F29" s="20">
        <f t="shared" si="2"/>
        <v>0</v>
      </c>
      <c r="G29" s="20">
        <f t="shared" si="2"/>
        <v>0</v>
      </c>
    </row>
    <row r="30" spans="1:7" x14ac:dyDescent="0.25">
      <c r="A30" s="26"/>
      <c r="B30" s="26"/>
      <c r="C30" s="26"/>
      <c r="D30" s="26"/>
      <c r="E30" s="26"/>
      <c r="F30" s="26"/>
      <c r="G30" s="26"/>
    </row>
    <row r="31" spans="1:7" x14ac:dyDescent="0.25">
      <c r="A31" s="31"/>
    </row>
    <row r="32" spans="1:7" x14ac:dyDescent="0.25">
      <c r="A32" s="112" t="s">
        <v>221</v>
      </c>
      <c r="B32" s="112"/>
      <c r="C32" s="112"/>
      <c r="D32" s="112"/>
      <c r="E32" s="112"/>
      <c r="F32" s="112"/>
      <c r="G32" s="112"/>
    </row>
    <row r="33" spans="1:7" x14ac:dyDescent="0.25">
      <c r="A33" s="112" t="s">
        <v>222</v>
      </c>
      <c r="B33" s="112"/>
      <c r="C33" s="112"/>
      <c r="D33" s="112"/>
      <c r="E33" s="112"/>
      <c r="F33" s="112"/>
      <c r="G33" s="11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7" customWidth="1"/>
    <col min="2" max="2" width="23.5703125" style="27" customWidth="1"/>
    <col min="3" max="3" width="18.42578125" style="27" customWidth="1"/>
    <col min="4" max="4" width="17.42578125" style="27" customWidth="1"/>
    <col min="5" max="5" width="19.5703125" style="27" customWidth="1"/>
    <col min="6" max="6" width="23.140625" style="27" bestFit="1" customWidth="1"/>
    <col min="7" max="211" width="65" style="27"/>
    <col min="212" max="212" width="60.5703125" style="27" customWidth="1"/>
    <col min="213" max="213" width="23.5703125" style="27" customWidth="1"/>
    <col min="214" max="214" width="18.42578125" style="27" customWidth="1"/>
    <col min="215" max="215" width="17.42578125" style="27" customWidth="1"/>
    <col min="216" max="216" width="19.5703125" style="27" customWidth="1"/>
    <col min="217" max="217" width="19.140625" style="27" customWidth="1"/>
    <col min="218" max="218" width="37.42578125" style="27" bestFit="1" customWidth="1"/>
    <col min="219" max="467" width="65" style="27"/>
    <col min="468" max="468" width="60.5703125" style="27" customWidth="1"/>
    <col min="469" max="469" width="23.5703125" style="27" customWidth="1"/>
    <col min="470" max="470" width="18.42578125" style="27" customWidth="1"/>
    <col min="471" max="471" width="17.42578125" style="27" customWidth="1"/>
    <col min="472" max="472" width="19.5703125" style="27" customWidth="1"/>
    <col min="473" max="473" width="19.140625" style="27" customWidth="1"/>
    <col min="474" max="474" width="37.42578125" style="27" bestFit="1" customWidth="1"/>
    <col min="475" max="723" width="65" style="27"/>
    <col min="724" max="724" width="60.5703125" style="27" customWidth="1"/>
    <col min="725" max="725" width="23.5703125" style="27" customWidth="1"/>
    <col min="726" max="726" width="18.42578125" style="27" customWidth="1"/>
    <col min="727" max="727" width="17.42578125" style="27" customWidth="1"/>
    <col min="728" max="728" width="19.5703125" style="27" customWidth="1"/>
    <col min="729" max="729" width="19.140625" style="27" customWidth="1"/>
    <col min="730" max="730" width="37.42578125" style="27" bestFit="1" customWidth="1"/>
    <col min="731" max="979" width="65" style="27"/>
    <col min="980" max="980" width="60.5703125" style="27" customWidth="1"/>
    <col min="981" max="981" width="23.5703125" style="27" customWidth="1"/>
    <col min="982" max="982" width="18.42578125" style="27" customWidth="1"/>
    <col min="983" max="983" width="17.42578125" style="27" customWidth="1"/>
    <col min="984" max="984" width="19.5703125" style="27" customWidth="1"/>
    <col min="985" max="985" width="19.140625" style="27" customWidth="1"/>
    <col min="986" max="986" width="37.42578125" style="27" bestFit="1" customWidth="1"/>
    <col min="987" max="1235" width="65" style="27"/>
    <col min="1236" max="1236" width="60.5703125" style="27" customWidth="1"/>
    <col min="1237" max="1237" width="23.5703125" style="27" customWidth="1"/>
    <col min="1238" max="1238" width="18.42578125" style="27" customWidth="1"/>
    <col min="1239" max="1239" width="17.42578125" style="27" customWidth="1"/>
    <col min="1240" max="1240" width="19.5703125" style="27" customWidth="1"/>
    <col min="1241" max="1241" width="19.140625" style="27" customWidth="1"/>
    <col min="1242" max="1242" width="37.42578125" style="27" bestFit="1" customWidth="1"/>
    <col min="1243" max="1491" width="65" style="27"/>
    <col min="1492" max="1492" width="60.5703125" style="27" customWidth="1"/>
    <col min="1493" max="1493" width="23.5703125" style="27" customWidth="1"/>
    <col min="1494" max="1494" width="18.42578125" style="27" customWidth="1"/>
    <col min="1495" max="1495" width="17.42578125" style="27" customWidth="1"/>
    <col min="1496" max="1496" width="19.5703125" style="27" customWidth="1"/>
    <col min="1497" max="1497" width="19.140625" style="27" customWidth="1"/>
    <col min="1498" max="1498" width="37.42578125" style="27" bestFit="1" customWidth="1"/>
    <col min="1499" max="1747" width="65" style="27"/>
    <col min="1748" max="1748" width="60.5703125" style="27" customWidth="1"/>
    <col min="1749" max="1749" width="23.5703125" style="27" customWidth="1"/>
    <col min="1750" max="1750" width="18.42578125" style="27" customWidth="1"/>
    <col min="1751" max="1751" width="17.42578125" style="27" customWidth="1"/>
    <col min="1752" max="1752" width="19.5703125" style="27" customWidth="1"/>
    <col min="1753" max="1753" width="19.140625" style="27" customWidth="1"/>
    <col min="1754" max="1754" width="37.42578125" style="27" bestFit="1" customWidth="1"/>
    <col min="1755" max="2003" width="65" style="27"/>
    <col min="2004" max="2004" width="60.5703125" style="27" customWidth="1"/>
    <col min="2005" max="2005" width="23.5703125" style="27" customWidth="1"/>
    <col min="2006" max="2006" width="18.42578125" style="27" customWidth="1"/>
    <col min="2007" max="2007" width="17.42578125" style="27" customWidth="1"/>
    <col min="2008" max="2008" width="19.5703125" style="27" customWidth="1"/>
    <col min="2009" max="2009" width="19.140625" style="27" customWidth="1"/>
    <col min="2010" max="2010" width="37.42578125" style="27" bestFit="1" customWidth="1"/>
    <col min="2011" max="2259" width="65" style="27"/>
    <col min="2260" max="2260" width="60.5703125" style="27" customWidth="1"/>
    <col min="2261" max="2261" width="23.5703125" style="27" customWidth="1"/>
    <col min="2262" max="2262" width="18.42578125" style="27" customWidth="1"/>
    <col min="2263" max="2263" width="17.42578125" style="27" customWidth="1"/>
    <col min="2264" max="2264" width="19.5703125" style="27" customWidth="1"/>
    <col min="2265" max="2265" width="19.140625" style="27" customWidth="1"/>
    <col min="2266" max="2266" width="37.42578125" style="27" bestFit="1" customWidth="1"/>
    <col min="2267" max="2515" width="65" style="27"/>
    <col min="2516" max="2516" width="60.5703125" style="27" customWidth="1"/>
    <col min="2517" max="2517" width="23.5703125" style="27" customWidth="1"/>
    <col min="2518" max="2518" width="18.42578125" style="27" customWidth="1"/>
    <col min="2519" max="2519" width="17.42578125" style="27" customWidth="1"/>
    <col min="2520" max="2520" width="19.5703125" style="27" customWidth="1"/>
    <col min="2521" max="2521" width="19.140625" style="27" customWidth="1"/>
    <col min="2522" max="2522" width="37.42578125" style="27" bestFit="1" customWidth="1"/>
    <col min="2523" max="2771" width="65" style="27"/>
    <col min="2772" max="2772" width="60.5703125" style="27" customWidth="1"/>
    <col min="2773" max="2773" width="23.5703125" style="27" customWidth="1"/>
    <col min="2774" max="2774" width="18.42578125" style="27" customWidth="1"/>
    <col min="2775" max="2775" width="17.42578125" style="27" customWidth="1"/>
    <col min="2776" max="2776" width="19.5703125" style="27" customWidth="1"/>
    <col min="2777" max="2777" width="19.140625" style="27" customWidth="1"/>
    <col min="2778" max="2778" width="37.42578125" style="27" bestFit="1" customWidth="1"/>
    <col min="2779" max="3027" width="65" style="27"/>
    <col min="3028" max="3028" width="60.5703125" style="27" customWidth="1"/>
    <col min="3029" max="3029" width="23.5703125" style="27" customWidth="1"/>
    <col min="3030" max="3030" width="18.42578125" style="27" customWidth="1"/>
    <col min="3031" max="3031" width="17.42578125" style="27" customWidth="1"/>
    <col min="3032" max="3032" width="19.5703125" style="27" customWidth="1"/>
    <col min="3033" max="3033" width="19.140625" style="27" customWidth="1"/>
    <col min="3034" max="3034" width="37.42578125" style="27" bestFit="1" customWidth="1"/>
    <col min="3035" max="3283" width="65" style="27"/>
    <col min="3284" max="3284" width="60.5703125" style="27" customWidth="1"/>
    <col min="3285" max="3285" width="23.5703125" style="27" customWidth="1"/>
    <col min="3286" max="3286" width="18.42578125" style="27" customWidth="1"/>
    <col min="3287" max="3287" width="17.42578125" style="27" customWidth="1"/>
    <col min="3288" max="3288" width="19.5703125" style="27" customWidth="1"/>
    <col min="3289" max="3289" width="19.140625" style="27" customWidth="1"/>
    <col min="3290" max="3290" width="37.42578125" style="27" bestFit="1" customWidth="1"/>
    <col min="3291" max="3539" width="65" style="27"/>
    <col min="3540" max="3540" width="60.5703125" style="27" customWidth="1"/>
    <col min="3541" max="3541" width="23.5703125" style="27" customWidth="1"/>
    <col min="3542" max="3542" width="18.42578125" style="27" customWidth="1"/>
    <col min="3543" max="3543" width="17.42578125" style="27" customWidth="1"/>
    <col min="3544" max="3544" width="19.5703125" style="27" customWidth="1"/>
    <col min="3545" max="3545" width="19.140625" style="27" customWidth="1"/>
    <col min="3546" max="3546" width="37.42578125" style="27" bestFit="1" customWidth="1"/>
    <col min="3547" max="3795" width="65" style="27"/>
    <col min="3796" max="3796" width="60.5703125" style="27" customWidth="1"/>
    <col min="3797" max="3797" width="23.5703125" style="27" customWidth="1"/>
    <col min="3798" max="3798" width="18.42578125" style="27" customWidth="1"/>
    <col min="3799" max="3799" width="17.42578125" style="27" customWidth="1"/>
    <col min="3800" max="3800" width="19.5703125" style="27" customWidth="1"/>
    <col min="3801" max="3801" width="19.140625" style="27" customWidth="1"/>
    <col min="3802" max="3802" width="37.42578125" style="27" bestFit="1" customWidth="1"/>
    <col min="3803" max="4051" width="65" style="27"/>
    <col min="4052" max="4052" width="60.5703125" style="27" customWidth="1"/>
    <col min="4053" max="4053" width="23.5703125" style="27" customWidth="1"/>
    <col min="4054" max="4054" width="18.42578125" style="27" customWidth="1"/>
    <col min="4055" max="4055" width="17.42578125" style="27" customWidth="1"/>
    <col min="4056" max="4056" width="19.5703125" style="27" customWidth="1"/>
    <col min="4057" max="4057" width="19.140625" style="27" customWidth="1"/>
    <col min="4058" max="4058" width="37.42578125" style="27" bestFit="1" customWidth="1"/>
    <col min="4059" max="4307" width="65" style="27"/>
    <col min="4308" max="4308" width="60.5703125" style="27" customWidth="1"/>
    <col min="4309" max="4309" width="23.5703125" style="27" customWidth="1"/>
    <col min="4310" max="4310" width="18.42578125" style="27" customWidth="1"/>
    <col min="4311" max="4311" width="17.42578125" style="27" customWidth="1"/>
    <col min="4312" max="4312" width="19.5703125" style="27" customWidth="1"/>
    <col min="4313" max="4313" width="19.140625" style="27" customWidth="1"/>
    <col min="4314" max="4314" width="37.42578125" style="27" bestFit="1" customWidth="1"/>
    <col min="4315" max="4563" width="65" style="27"/>
    <col min="4564" max="4564" width="60.5703125" style="27" customWidth="1"/>
    <col min="4565" max="4565" width="23.5703125" style="27" customWidth="1"/>
    <col min="4566" max="4566" width="18.42578125" style="27" customWidth="1"/>
    <col min="4567" max="4567" width="17.42578125" style="27" customWidth="1"/>
    <col min="4568" max="4568" width="19.5703125" style="27" customWidth="1"/>
    <col min="4569" max="4569" width="19.140625" style="27" customWidth="1"/>
    <col min="4570" max="4570" width="37.42578125" style="27" bestFit="1" customWidth="1"/>
    <col min="4571" max="4819" width="65" style="27"/>
    <col min="4820" max="4820" width="60.5703125" style="27" customWidth="1"/>
    <col min="4821" max="4821" width="23.5703125" style="27" customWidth="1"/>
    <col min="4822" max="4822" width="18.42578125" style="27" customWidth="1"/>
    <col min="4823" max="4823" width="17.42578125" style="27" customWidth="1"/>
    <col min="4824" max="4824" width="19.5703125" style="27" customWidth="1"/>
    <col min="4825" max="4825" width="19.140625" style="27" customWidth="1"/>
    <col min="4826" max="4826" width="37.42578125" style="27" bestFit="1" customWidth="1"/>
    <col min="4827" max="5075" width="65" style="27"/>
    <col min="5076" max="5076" width="60.5703125" style="27" customWidth="1"/>
    <col min="5077" max="5077" width="23.5703125" style="27" customWidth="1"/>
    <col min="5078" max="5078" width="18.42578125" style="27" customWidth="1"/>
    <col min="5079" max="5079" width="17.42578125" style="27" customWidth="1"/>
    <col min="5080" max="5080" width="19.5703125" style="27" customWidth="1"/>
    <col min="5081" max="5081" width="19.140625" style="27" customWidth="1"/>
    <col min="5082" max="5082" width="37.42578125" style="27" bestFit="1" customWidth="1"/>
    <col min="5083" max="5331" width="65" style="27"/>
    <col min="5332" max="5332" width="60.5703125" style="27" customWidth="1"/>
    <col min="5333" max="5333" width="23.5703125" style="27" customWidth="1"/>
    <col min="5334" max="5334" width="18.42578125" style="27" customWidth="1"/>
    <col min="5335" max="5335" width="17.42578125" style="27" customWidth="1"/>
    <col min="5336" max="5336" width="19.5703125" style="27" customWidth="1"/>
    <col min="5337" max="5337" width="19.140625" style="27" customWidth="1"/>
    <col min="5338" max="5338" width="37.42578125" style="27" bestFit="1" customWidth="1"/>
    <col min="5339" max="5587" width="65" style="27"/>
    <col min="5588" max="5588" width="60.5703125" style="27" customWidth="1"/>
    <col min="5589" max="5589" width="23.5703125" style="27" customWidth="1"/>
    <col min="5590" max="5590" width="18.42578125" style="27" customWidth="1"/>
    <col min="5591" max="5591" width="17.42578125" style="27" customWidth="1"/>
    <col min="5592" max="5592" width="19.5703125" style="27" customWidth="1"/>
    <col min="5593" max="5593" width="19.140625" style="27" customWidth="1"/>
    <col min="5594" max="5594" width="37.42578125" style="27" bestFit="1" customWidth="1"/>
    <col min="5595" max="5843" width="65" style="27"/>
    <col min="5844" max="5844" width="60.5703125" style="27" customWidth="1"/>
    <col min="5845" max="5845" width="23.5703125" style="27" customWidth="1"/>
    <col min="5846" max="5846" width="18.42578125" style="27" customWidth="1"/>
    <col min="5847" max="5847" width="17.42578125" style="27" customWidth="1"/>
    <col min="5848" max="5848" width="19.5703125" style="27" customWidth="1"/>
    <col min="5849" max="5849" width="19.140625" style="27" customWidth="1"/>
    <col min="5850" max="5850" width="37.42578125" style="27" bestFit="1" customWidth="1"/>
    <col min="5851" max="6099" width="65" style="27"/>
    <col min="6100" max="6100" width="60.5703125" style="27" customWidth="1"/>
    <col min="6101" max="6101" width="23.5703125" style="27" customWidth="1"/>
    <col min="6102" max="6102" width="18.42578125" style="27" customWidth="1"/>
    <col min="6103" max="6103" width="17.42578125" style="27" customWidth="1"/>
    <col min="6104" max="6104" width="19.5703125" style="27" customWidth="1"/>
    <col min="6105" max="6105" width="19.140625" style="27" customWidth="1"/>
    <col min="6106" max="6106" width="37.42578125" style="27" bestFit="1" customWidth="1"/>
    <col min="6107" max="6355" width="65" style="27"/>
    <col min="6356" max="6356" width="60.5703125" style="27" customWidth="1"/>
    <col min="6357" max="6357" width="23.5703125" style="27" customWidth="1"/>
    <col min="6358" max="6358" width="18.42578125" style="27" customWidth="1"/>
    <col min="6359" max="6359" width="17.42578125" style="27" customWidth="1"/>
    <col min="6360" max="6360" width="19.5703125" style="27" customWidth="1"/>
    <col min="6361" max="6361" width="19.140625" style="27" customWidth="1"/>
    <col min="6362" max="6362" width="37.42578125" style="27" bestFit="1" customWidth="1"/>
    <col min="6363" max="6611" width="65" style="27"/>
    <col min="6612" max="6612" width="60.5703125" style="27" customWidth="1"/>
    <col min="6613" max="6613" width="23.5703125" style="27" customWidth="1"/>
    <col min="6614" max="6614" width="18.42578125" style="27" customWidth="1"/>
    <col min="6615" max="6615" width="17.42578125" style="27" customWidth="1"/>
    <col min="6616" max="6616" width="19.5703125" style="27" customWidth="1"/>
    <col min="6617" max="6617" width="19.140625" style="27" customWidth="1"/>
    <col min="6618" max="6618" width="37.42578125" style="27" bestFit="1" customWidth="1"/>
    <col min="6619" max="6867" width="65" style="27"/>
    <col min="6868" max="6868" width="60.5703125" style="27" customWidth="1"/>
    <col min="6869" max="6869" width="23.5703125" style="27" customWidth="1"/>
    <col min="6870" max="6870" width="18.42578125" style="27" customWidth="1"/>
    <col min="6871" max="6871" width="17.42578125" style="27" customWidth="1"/>
    <col min="6872" max="6872" width="19.5703125" style="27" customWidth="1"/>
    <col min="6873" max="6873" width="19.140625" style="27" customWidth="1"/>
    <col min="6874" max="6874" width="37.42578125" style="27" bestFit="1" customWidth="1"/>
    <col min="6875" max="7123" width="65" style="27"/>
    <col min="7124" max="7124" width="60.5703125" style="27" customWidth="1"/>
    <col min="7125" max="7125" width="23.5703125" style="27" customWidth="1"/>
    <col min="7126" max="7126" width="18.42578125" style="27" customWidth="1"/>
    <col min="7127" max="7127" width="17.42578125" style="27" customWidth="1"/>
    <col min="7128" max="7128" width="19.5703125" style="27" customWidth="1"/>
    <col min="7129" max="7129" width="19.140625" style="27" customWidth="1"/>
    <col min="7130" max="7130" width="37.42578125" style="27" bestFit="1" customWidth="1"/>
    <col min="7131" max="7379" width="65" style="27"/>
    <col min="7380" max="7380" width="60.5703125" style="27" customWidth="1"/>
    <col min="7381" max="7381" width="23.5703125" style="27" customWidth="1"/>
    <col min="7382" max="7382" width="18.42578125" style="27" customWidth="1"/>
    <col min="7383" max="7383" width="17.42578125" style="27" customWidth="1"/>
    <col min="7384" max="7384" width="19.5703125" style="27" customWidth="1"/>
    <col min="7385" max="7385" width="19.140625" style="27" customWidth="1"/>
    <col min="7386" max="7386" width="37.42578125" style="27" bestFit="1" customWidth="1"/>
    <col min="7387" max="7635" width="65" style="27"/>
    <col min="7636" max="7636" width="60.5703125" style="27" customWidth="1"/>
    <col min="7637" max="7637" width="23.5703125" style="27" customWidth="1"/>
    <col min="7638" max="7638" width="18.42578125" style="27" customWidth="1"/>
    <col min="7639" max="7639" width="17.42578125" style="27" customWidth="1"/>
    <col min="7640" max="7640" width="19.5703125" style="27" customWidth="1"/>
    <col min="7641" max="7641" width="19.140625" style="27" customWidth="1"/>
    <col min="7642" max="7642" width="37.42578125" style="27" bestFit="1" customWidth="1"/>
    <col min="7643" max="7891" width="65" style="27"/>
    <col min="7892" max="7892" width="60.5703125" style="27" customWidth="1"/>
    <col min="7893" max="7893" width="23.5703125" style="27" customWidth="1"/>
    <col min="7894" max="7894" width="18.42578125" style="27" customWidth="1"/>
    <col min="7895" max="7895" width="17.42578125" style="27" customWidth="1"/>
    <col min="7896" max="7896" width="19.5703125" style="27" customWidth="1"/>
    <col min="7897" max="7897" width="19.140625" style="27" customWidth="1"/>
    <col min="7898" max="7898" width="37.42578125" style="27" bestFit="1" customWidth="1"/>
    <col min="7899" max="8147" width="65" style="27"/>
    <col min="8148" max="8148" width="60.5703125" style="27" customWidth="1"/>
    <col min="8149" max="8149" width="23.5703125" style="27" customWidth="1"/>
    <col min="8150" max="8150" width="18.42578125" style="27" customWidth="1"/>
    <col min="8151" max="8151" width="17.42578125" style="27" customWidth="1"/>
    <col min="8152" max="8152" width="19.5703125" style="27" customWidth="1"/>
    <col min="8153" max="8153" width="19.140625" style="27" customWidth="1"/>
    <col min="8154" max="8154" width="37.42578125" style="27" bestFit="1" customWidth="1"/>
    <col min="8155" max="8403" width="65" style="27"/>
    <col min="8404" max="8404" width="60.5703125" style="27" customWidth="1"/>
    <col min="8405" max="8405" width="23.5703125" style="27" customWidth="1"/>
    <col min="8406" max="8406" width="18.42578125" style="27" customWidth="1"/>
    <col min="8407" max="8407" width="17.42578125" style="27" customWidth="1"/>
    <col min="8408" max="8408" width="19.5703125" style="27" customWidth="1"/>
    <col min="8409" max="8409" width="19.140625" style="27" customWidth="1"/>
    <col min="8410" max="8410" width="37.42578125" style="27" bestFit="1" customWidth="1"/>
    <col min="8411" max="8659" width="65" style="27"/>
    <col min="8660" max="8660" width="60.5703125" style="27" customWidth="1"/>
    <col min="8661" max="8661" width="23.5703125" style="27" customWidth="1"/>
    <col min="8662" max="8662" width="18.42578125" style="27" customWidth="1"/>
    <col min="8663" max="8663" width="17.42578125" style="27" customWidth="1"/>
    <col min="8664" max="8664" width="19.5703125" style="27" customWidth="1"/>
    <col min="8665" max="8665" width="19.140625" style="27" customWidth="1"/>
    <col min="8666" max="8666" width="37.42578125" style="27" bestFit="1" customWidth="1"/>
    <col min="8667" max="8915" width="65" style="27"/>
    <col min="8916" max="8916" width="60.5703125" style="27" customWidth="1"/>
    <col min="8917" max="8917" width="23.5703125" style="27" customWidth="1"/>
    <col min="8918" max="8918" width="18.42578125" style="27" customWidth="1"/>
    <col min="8919" max="8919" width="17.42578125" style="27" customWidth="1"/>
    <col min="8920" max="8920" width="19.5703125" style="27" customWidth="1"/>
    <col min="8921" max="8921" width="19.140625" style="27" customWidth="1"/>
    <col min="8922" max="8922" width="37.42578125" style="27" bestFit="1" customWidth="1"/>
    <col min="8923" max="9171" width="65" style="27"/>
    <col min="9172" max="9172" width="60.5703125" style="27" customWidth="1"/>
    <col min="9173" max="9173" width="23.5703125" style="27" customWidth="1"/>
    <col min="9174" max="9174" width="18.42578125" style="27" customWidth="1"/>
    <col min="9175" max="9175" width="17.42578125" style="27" customWidth="1"/>
    <col min="9176" max="9176" width="19.5703125" style="27" customWidth="1"/>
    <col min="9177" max="9177" width="19.140625" style="27" customWidth="1"/>
    <col min="9178" max="9178" width="37.42578125" style="27" bestFit="1" customWidth="1"/>
    <col min="9179" max="9427" width="65" style="27"/>
    <col min="9428" max="9428" width="60.5703125" style="27" customWidth="1"/>
    <col min="9429" max="9429" width="23.5703125" style="27" customWidth="1"/>
    <col min="9430" max="9430" width="18.42578125" style="27" customWidth="1"/>
    <col min="9431" max="9431" width="17.42578125" style="27" customWidth="1"/>
    <col min="9432" max="9432" width="19.5703125" style="27" customWidth="1"/>
    <col min="9433" max="9433" width="19.140625" style="27" customWidth="1"/>
    <col min="9434" max="9434" width="37.42578125" style="27" bestFit="1" customWidth="1"/>
    <col min="9435" max="9683" width="65" style="27"/>
    <col min="9684" max="9684" width="60.5703125" style="27" customWidth="1"/>
    <col min="9685" max="9685" width="23.5703125" style="27" customWidth="1"/>
    <col min="9686" max="9686" width="18.42578125" style="27" customWidth="1"/>
    <col min="9687" max="9687" width="17.42578125" style="27" customWidth="1"/>
    <col min="9688" max="9688" width="19.5703125" style="27" customWidth="1"/>
    <col min="9689" max="9689" width="19.140625" style="27" customWidth="1"/>
    <col min="9690" max="9690" width="37.42578125" style="27" bestFit="1" customWidth="1"/>
    <col min="9691" max="9939" width="65" style="27"/>
    <col min="9940" max="9940" width="60.5703125" style="27" customWidth="1"/>
    <col min="9941" max="9941" width="23.5703125" style="27" customWidth="1"/>
    <col min="9942" max="9942" width="18.42578125" style="27" customWidth="1"/>
    <col min="9943" max="9943" width="17.42578125" style="27" customWidth="1"/>
    <col min="9944" max="9944" width="19.5703125" style="27" customWidth="1"/>
    <col min="9945" max="9945" width="19.140625" style="27" customWidth="1"/>
    <col min="9946" max="9946" width="37.42578125" style="27" bestFit="1" customWidth="1"/>
    <col min="9947" max="10195" width="65" style="27"/>
    <col min="10196" max="10196" width="60.5703125" style="27" customWidth="1"/>
    <col min="10197" max="10197" width="23.5703125" style="27" customWidth="1"/>
    <col min="10198" max="10198" width="18.42578125" style="27" customWidth="1"/>
    <col min="10199" max="10199" width="17.42578125" style="27" customWidth="1"/>
    <col min="10200" max="10200" width="19.5703125" style="27" customWidth="1"/>
    <col min="10201" max="10201" width="19.140625" style="27" customWidth="1"/>
    <col min="10202" max="10202" width="37.42578125" style="27" bestFit="1" customWidth="1"/>
    <col min="10203" max="10451" width="65" style="27"/>
    <col min="10452" max="10452" width="60.5703125" style="27" customWidth="1"/>
    <col min="10453" max="10453" width="23.5703125" style="27" customWidth="1"/>
    <col min="10454" max="10454" width="18.42578125" style="27" customWidth="1"/>
    <col min="10455" max="10455" width="17.42578125" style="27" customWidth="1"/>
    <col min="10456" max="10456" width="19.5703125" style="27" customWidth="1"/>
    <col min="10457" max="10457" width="19.140625" style="27" customWidth="1"/>
    <col min="10458" max="10458" width="37.42578125" style="27" bestFit="1" customWidth="1"/>
    <col min="10459" max="10707" width="65" style="27"/>
    <col min="10708" max="10708" width="60.5703125" style="27" customWidth="1"/>
    <col min="10709" max="10709" width="23.5703125" style="27" customWidth="1"/>
    <col min="10710" max="10710" width="18.42578125" style="27" customWidth="1"/>
    <col min="10711" max="10711" width="17.42578125" style="27" customWidth="1"/>
    <col min="10712" max="10712" width="19.5703125" style="27" customWidth="1"/>
    <col min="10713" max="10713" width="19.140625" style="27" customWidth="1"/>
    <col min="10714" max="10714" width="37.42578125" style="27" bestFit="1" customWidth="1"/>
    <col min="10715" max="10963" width="65" style="27"/>
    <col min="10964" max="10964" width="60.5703125" style="27" customWidth="1"/>
    <col min="10965" max="10965" width="23.5703125" style="27" customWidth="1"/>
    <col min="10966" max="10966" width="18.42578125" style="27" customWidth="1"/>
    <col min="10967" max="10967" width="17.42578125" style="27" customWidth="1"/>
    <col min="10968" max="10968" width="19.5703125" style="27" customWidth="1"/>
    <col min="10969" max="10969" width="19.140625" style="27" customWidth="1"/>
    <col min="10970" max="10970" width="37.42578125" style="27" bestFit="1" customWidth="1"/>
    <col min="10971" max="11219" width="65" style="27"/>
    <col min="11220" max="11220" width="60.5703125" style="27" customWidth="1"/>
    <col min="11221" max="11221" width="23.5703125" style="27" customWidth="1"/>
    <col min="11222" max="11222" width="18.42578125" style="27" customWidth="1"/>
    <col min="11223" max="11223" width="17.42578125" style="27" customWidth="1"/>
    <col min="11224" max="11224" width="19.5703125" style="27" customWidth="1"/>
    <col min="11225" max="11225" width="19.140625" style="27" customWidth="1"/>
    <col min="11226" max="11226" width="37.42578125" style="27" bestFit="1" customWidth="1"/>
    <col min="11227" max="11475" width="65" style="27"/>
    <col min="11476" max="11476" width="60.5703125" style="27" customWidth="1"/>
    <col min="11477" max="11477" width="23.5703125" style="27" customWidth="1"/>
    <col min="11478" max="11478" width="18.42578125" style="27" customWidth="1"/>
    <col min="11479" max="11479" width="17.42578125" style="27" customWidth="1"/>
    <col min="11480" max="11480" width="19.5703125" style="27" customWidth="1"/>
    <col min="11481" max="11481" width="19.140625" style="27" customWidth="1"/>
    <col min="11482" max="11482" width="37.42578125" style="27" bestFit="1" customWidth="1"/>
    <col min="11483" max="11731" width="65" style="27"/>
    <col min="11732" max="11732" width="60.5703125" style="27" customWidth="1"/>
    <col min="11733" max="11733" width="23.5703125" style="27" customWidth="1"/>
    <col min="11734" max="11734" width="18.42578125" style="27" customWidth="1"/>
    <col min="11735" max="11735" width="17.42578125" style="27" customWidth="1"/>
    <col min="11736" max="11736" width="19.5703125" style="27" customWidth="1"/>
    <col min="11737" max="11737" width="19.140625" style="27" customWidth="1"/>
    <col min="11738" max="11738" width="37.42578125" style="27" bestFit="1" customWidth="1"/>
    <col min="11739" max="11987" width="65" style="27"/>
    <col min="11988" max="11988" width="60.5703125" style="27" customWidth="1"/>
    <col min="11989" max="11989" width="23.5703125" style="27" customWidth="1"/>
    <col min="11990" max="11990" width="18.42578125" style="27" customWidth="1"/>
    <col min="11991" max="11991" width="17.42578125" style="27" customWidth="1"/>
    <col min="11992" max="11992" width="19.5703125" style="27" customWidth="1"/>
    <col min="11993" max="11993" width="19.140625" style="27" customWidth="1"/>
    <col min="11994" max="11994" width="37.42578125" style="27" bestFit="1" customWidth="1"/>
    <col min="11995" max="12243" width="65" style="27"/>
    <col min="12244" max="12244" width="60.5703125" style="27" customWidth="1"/>
    <col min="12245" max="12245" width="23.5703125" style="27" customWidth="1"/>
    <col min="12246" max="12246" width="18.42578125" style="27" customWidth="1"/>
    <col min="12247" max="12247" width="17.42578125" style="27" customWidth="1"/>
    <col min="12248" max="12248" width="19.5703125" style="27" customWidth="1"/>
    <col min="12249" max="12249" width="19.140625" style="27" customWidth="1"/>
    <col min="12250" max="12250" width="37.42578125" style="27" bestFit="1" customWidth="1"/>
    <col min="12251" max="12499" width="65" style="27"/>
    <col min="12500" max="12500" width="60.5703125" style="27" customWidth="1"/>
    <col min="12501" max="12501" width="23.5703125" style="27" customWidth="1"/>
    <col min="12502" max="12502" width="18.42578125" style="27" customWidth="1"/>
    <col min="12503" max="12503" width="17.42578125" style="27" customWidth="1"/>
    <col min="12504" max="12504" width="19.5703125" style="27" customWidth="1"/>
    <col min="12505" max="12505" width="19.140625" style="27" customWidth="1"/>
    <col min="12506" max="12506" width="37.42578125" style="27" bestFit="1" customWidth="1"/>
    <col min="12507" max="12755" width="65" style="27"/>
    <col min="12756" max="12756" width="60.5703125" style="27" customWidth="1"/>
    <col min="12757" max="12757" width="23.5703125" style="27" customWidth="1"/>
    <col min="12758" max="12758" width="18.42578125" style="27" customWidth="1"/>
    <col min="12759" max="12759" width="17.42578125" style="27" customWidth="1"/>
    <col min="12760" max="12760" width="19.5703125" style="27" customWidth="1"/>
    <col min="12761" max="12761" width="19.140625" style="27" customWidth="1"/>
    <col min="12762" max="12762" width="37.42578125" style="27" bestFit="1" customWidth="1"/>
    <col min="12763" max="13011" width="65" style="27"/>
    <col min="13012" max="13012" width="60.5703125" style="27" customWidth="1"/>
    <col min="13013" max="13013" width="23.5703125" style="27" customWidth="1"/>
    <col min="13014" max="13014" width="18.42578125" style="27" customWidth="1"/>
    <col min="13015" max="13015" width="17.42578125" style="27" customWidth="1"/>
    <col min="13016" max="13016" width="19.5703125" style="27" customWidth="1"/>
    <col min="13017" max="13017" width="19.140625" style="27" customWidth="1"/>
    <col min="13018" max="13018" width="37.42578125" style="27" bestFit="1" customWidth="1"/>
    <col min="13019" max="13267" width="65" style="27"/>
    <col min="13268" max="13268" width="60.5703125" style="27" customWidth="1"/>
    <col min="13269" max="13269" width="23.5703125" style="27" customWidth="1"/>
    <col min="13270" max="13270" width="18.42578125" style="27" customWidth="1"/>
    <col min="13271" max="13271" width="17.42578125" style="27" customWidth="1"/>
    <col min="13272" max="13272" width="19.5703125" style="27" customWidth="1"/>
    <col min="13273" max="13273" width="19.140625" style="27" customWidth="1"/>
    <col min="13274" max="13274" width="37.42578125" style="27" bestFit="1" customWidth="1"/>
    <col min="13275" max="13523" width="65" style="27"/>
    <col min="13524" max="13524" width="60.5703125" style="27" customWidth="1"/>
    <col min="13525" max="13525" width="23.5703125" style="27" customWidth="1"/>
    <col min="13526" max="13526" width="18.42578125" style="27" customWidth="1"/>
    <col min="13527" max="13527" width="17.42578125" style="27" customWidth="1"/>
    <col min="13528" max="13528" width="19.5703125" style="27" customWidth="1"/>
    <col min="13529" max="13529" width="19.140625" style="27" customWidth="1"/>
    <col min="13530" max="13530" width="37.42578125" style="27" bestFit="1" customWidth="1"/>
    <col min="13531" max="13779" width="65" style="27"/>
    <col min="13780" max="13780" width="60.5703125" style="27" customWidth="1"/>
    <col min="13781" max="13781" width="23.5703125" style="27" customWidth="1"/>
    <col min="13782" max="13782" width="18.42578125" style="27" customWidth="1"/>
    <col min="13783" max="13783" width="17.42578125" style="27" customWidth="1"/>
    <col min="13784" max="13784" width="19.5703125" style="27" customWidth="1"/>
    <col min="13785" max="13785" width="19.140625" style="27" customWidth="1"/>
    <col min="13786" max="13786" width="37.42578125" style="27" bestFit="1" customWidth="1"/>
    <col min="13787" max="14035" width="65" style="27"/>
    <col min="14036" max="14036" width="60.5703125" style="27" customWidth="1"/>
    <col min="14037" max="14037" width="23.5703125" style="27" customWidth="1"/>
    <col min="14038" max="14038" width="18.42578125" style="27" customWidth="1"/>
    <col min="14039" max="14039" width="17.42578125" style="27" customWidth="1"/>
    <col min="14040" max="14040" width="19.5703125" style="27" customWidth="1"/>
    <col min="14041" max="14041" width="19.140625" style="27" customWidth="1"/>
    <col min="14042" max="14042" width="37.42578125" style="27" bestFit="1" customWidth="1"/>
    <col min="14043" max="14291" width="65" style="27"/>
    <col min="14292" max="14292" width="60.5703125" style="27" customWidth="1"/>
    <col min="14293" max="14293" width="23.5703125" style="27" customWidth="1"/>
    <col min="14294" max="14294" width="18.42578125" style="27" customWidth="1"/>
    <col min="14295" max="14295" width="17.42578125" style="27" customWidth="1"/>
    <col min="14296" max="14296" width="19.5703125" style="27" customWidth="1"/>
    <col min="14297" max="14297" width="19.140625" style="27" customWidth="1"/>
    <col min="14298" max="14298" width="37.42578125" style="27" bestFit="1" customWidth="1"/>
    <col min="14299" max="14547" width="65" style="27"/>
    <col min="14548" max="14548" width="60.5703125" style="27" customWidth="1"/>
    <col min="14549" max="14549" width="23.5703125" style="27" customWidth="1"/>
    <col min="14550" max="14550" width="18.42578125" style="27" customWidth="1"/>
    <col min="14551" max="14551" width="17.42578125" style="27" customWidth="1"/>
    <col min="14552" max="14552" width="19.5703125" style="27" customWidth="1"/>
    <col min="14553" max="14553" width="19.140625" style="27" customWidth="1"/>
    <col min="14554" max="14554" width="37.42578125" style="27" bestFit="1" customWidth="1"/>
    <col min="14555" max="14803" width="65" style="27"/>
    <col min="14804" max="14804" width="60.5703125" style="27" customWidth="1"/>
    <col min="14805" max="14805" width="23.5703125" style="27" customWidth="1"/>
    <col min="14806" max="14806" width="18.42578125" style="27" customWidth="1"/>
    <col min="14807" max="14807" width="17.42578125" style="27" customWidth="1"/>
    <col min="14808" max="14808" width="19.5703125" style="27" customWidth="1"/>
    <col min="14809" max="14809" width="19.140625" style="27" customWidth="1"/>
    <col min="14810" max="14810" width="37.42578125" style="27" bestFit="1" customWidth="1"/>
    <col min="14811" max="15059" width="65" style="27"/>
    <col min="15060" max="15060" width="60.5703125" style="27" customWidth="1"/>
    <col min="15061" max="15061" width="23.5703125" style="27" customWidth="1"/>
    <col min="15062" max="15062" width="18.42578125" style="27" customWidth="1"/>
    <col min="15063" max="15063" width="17.42578125" style="27" customWidth="1"/>
    <col min="15064" max="15064" width="19.5703125" style="27" customWidth="1"/>
    <col min="15065" max="15065" width="19.140625" style="27" customWidth="1"/>
    <col min="15066" max="15066" width="37.42578125" style="27" bestFit="1" customWidth="1"/>
    <col min="15067" max="15315" width="65" style="27"/>
    <col min="15316" max="15316" width="60.5703125" style="27" customWidth="1"/>
    <col min="15317" max="15317" width="23.5703125" style="27" customWidth="1"/>
    <col min="15318" max="15318" width="18.42578125" style="27" customWidth="1"/>
    <col min="15319" max="15319" width="17.42578125" style="27" customWidth="1"/>
    <col min="15320" max="15320" width="19.5703125" style="27" customWidth="1"/>
    <col min="15321" max="15321" width="19.140625" style="27" customWidth="1"/>
    <col min="15322" max="15322" width="37.42578125" style="27" bestFit="1" customWidth="1"/>
    <col min="15323" max="15571" width="65" style="27"/>
    <col min="15572" max="15572" width="60.5703125" style="27" customWidth="1"/>
    <col min="15573" max="15573" width="23.5703125" style="27" customWidth="1"/>
    <col min="15574" max="15574" width="18.42578125" style="27" customWidth="1"/>
    <col min="15575" max="15575" width="17.42578125" style="27" customWidth="1"/>
    <col min="15576" max="15576" width="19.5703125" style="27" customWidth="1"/>
    <col min="15577" max="15577" width="19.140625" style="27" customWidth="1"/>
    <col min="15578" max="15578" width="37.42578125" style="27" bestFit="1" customWidth="1"/>
    <col min="15579" max="15827" width="65" style="27"/>
    <col min="15828" max="15828" width="60.5703125" style="27" customWidth="1"/>
    <col min="15829" max="15829" width="23.5703125" style="27" customWidth="1"/>
    <col min="15830" max="15830" width="18.42578125" style="27" customWidth="1"/>
    <col min="15831" max="15831" width="17.42578125" style="27" customWidth="1"/>
    <col min="15832" max="15832" width="19.5703125" style="27" customWidth="1"/>
    <col min="15833" max="15833" width="19.140625" style="27" customWidth="1"/>
    <col min="15834" max="15834" width="37.42578125" style="27" bestFit="1" customWidth="1"/>
    <col min="15835" max="16083" width="65" style="27"/>
    <col min="16084" max="16084" width="60.5703125" style="27" customWidth="1"/>
    <col min="16085" max="16085" width="23.5703125" style="27" customWidth="1"/>
    <col min="16086" max="16086" width="18.42578125" style="27" customWidth="1"/>
    <col min="16087" max="16087" width="17.42578125" style="27" customWidth="1"/>
    <col min="16088" max="16088" width="19.5703125" style="27" customWidth="1"/>
    <col min="16089" max="16089" width="19.140625" style="27" customWidth="1"/>
    <col min="16090" max="16090" width="37.42578125" style="27" bestFit="1" customWidth="1"/>
    <col min="16091" max="16384" width="65" style="27"/>
  </cols>
  <sheetData>
    <row r="1" spans="1:6" ht="20.100000000000001" customHeight="1" x14ac:dyDescent="0.25">
      <c r="A1" s="118" t="s">
        <v>227</v>
      </c>
      <c r="B1" s="118"/>
      <c r="C1" s="118"/>
      <c r="D1" s="118"/>
      <c r="E1" s="118"/>
      <c r="F1" s="118"/>
    </row>
    <row r="2" spans="1:6" ht="20.100000000000001" customHeight="1" x14ac:dyDescent="0.25">
      <c r="A2" s="61" t="e">
        <f>#REF!</f>
        <v>#REF!</v>
      </c>
      <c r="B2" s="85"/>
      <c r="C2" s="85"/>
      <c r="D2" s="85"/>
      <c r="E2" s="85"/>
      <c r="F2" s="86"/>
    </row>
    <row r="3" spans="1:6" ht="29.25" customHeight="1" x14ac:dyDescent="0.25">
      <c r="A3" s="87" t="s">
        <v>228</v>
      </c>
      <c r="B3" s="88"/>
      <c r="C3" s="88"/>
      <c r="D3" s="88"/>
      <c r="E3" s="88"/>
      <c r="F3" s="89"/>
    </row>
    <row r="4" spans="1:6" ht="35.25" customHeight="1" x14ac:dyDescent="0.25">
      <c r="A4" s="72"/>
      <c r="B4" s="72" t="s">
        <v>229</v>
      </c>
      <c r="C4" s="72" t="s">
        <v>230</v>
      </c>
      <c r="D4" s="72" t="s">
        <v>231</v>
      </c>
      <c r="E4" s="72" t="s">
        <v>232</v>
      </c>
      <c r="F4" s="72" t="s">
        <v>233</v>
      </c>
    </row>
    <row r="5" spans="1:6" ht="12.75" customHeight="1" x14ac:dyDescent="0.25">
      <c r="A5" s="5" t="s">
        <v>234</v>
      </c>
      <c r="B5" s="24"/>
      <c r="C5" s="24"/>
      <c r="D5" s="24"/>
      <c r="E5" s="24"/>
      <c r="F5" s="24"/>
    </row>
    <row r="6" spans="1:6" ht="30" x14ac:dyDescent="0.25">
      <c r="A6" s="29" t="s">
        <v>235</v>
      </c>
      <c r="B6" s="30"/>
      <c r="C6" s="30"/>
      <c r="D6" s="30"/>
      <c r="E6" s="30"/>
      <c r="F6" s="30"/>
    </row>
    <row r="7" spans="1:6" ht="15" x14ac:dyDescent="0.25">
      <c r="A7" s="29" t="s">
        <v>236</v>
      </c>
      <c r="B7" s="30"/>
      <c r="C7" s="30"/>
      <c r="D7" s="30"/>
      <c r="E7" s="30"/>
      <c r="F7" s="30"/>
    </row>
    <row r="8" spans="1:6" ht="15" x14ac:dyDescent="0.25">
      <c r="A8" s="37"/>
      <c r="B8" s="21"/>
      <c r="C8" s="21"/>
      <c r="D8" s="21"/>
      <c r="E8" s="21"/>
      <c r="F8" s="21"/>
    </row>
    <row r="9" spans="1:6" ht="15" x14ac:dyDescent="0.25">
      <c r="A9" s="5" t="s">
        <v>237</v>
      </c>
      <c r="B9" s="21"/>
      <c r="C9" s="21"/>
      <c r="D9" s="21"/>
      <c r="E9" s="21"/>
      <c r="F9" s="21"/>
    </row>
    <row r="10" spans="1:6" ht="15" x14ac:dyDescent="0.25">
      <c r="A10" s="29" t="s">
        <v>238</v>
      </c>
      <c r="B10" s="30"/>
      <c r="C10" s="30"/>
      <c r="D10" s="30"/>
      <c r="E10" s="30"/>
      <c r="F10" s="30"/>
    </row>
    <row r="11" spans="1:6" ht="15" x14ac:dyDescent="0.25">
      <c r="A11" s="50" t="s">
        <v>239</v>
      </c>
      <c r="B11" s="30"/>
      <c r="C11" s="30"/>
      <c r="D11" s="30"/>
      <c r="E11" s="30"/>
      <c r="F11" s="30"/>
    </row>
    <row r="12" spans="1:6" ht="15" x14ac:dyDescent="0.25">
      <c r="A12" s="50" t="s">
        <v>240</v>
      </c>
      <c r="B12" s="30"/>
      <c r="C12" s="30"/>
      <c r="D12" s="30"/>
      <c r="E12" s="30"/>
      <c r="F12" s="30"/>
    </row>
    <row r="13" spans="1:6" ht="15" x14ac:dyDescent="0.25">
      <c r="A13" s="50" t="s">
        <v>241</v>
      </c>
      <c r="B13" s="30"/>
      <c r="C13" s="30"/>
      <c r="D13" s="30"/>
      <c r="E13" s="30"/>
      <c r="F13" s="30"/>
    </row>
    <row r="14" spans="1:6" ht="15" x14ac:dyDescent="0.25">
      <c r="A14" s="29" t="s">
        <v>242</v>
      </c>
      <c r="B14" s="30"/>
      <c r="C14" s="30"/>
      <c r="D14" s="30"/>
      <c r="E14" s="30"/>
      <c r="F14" s="30"/>
    </row>
    <row r="15" spans="1:6" ht="15" x14ac:dyDescent="0.25">
      <c r="A15" s="50" t="s">
        <v>239</v>
      </c>
      <c r="B15" s="30"/>
      <c r="C15" s="30"/>
      <c r="D15" s="30"/>
      <c r="E15" s="30"/>
      <c r="F15" s="30"/>
    </row>
    <row r="16" spans="1:6" ht="15" x14ac:dyDescent="0.25">
      <c r="A16" s="50" t="s">
        <v>240</v>
      </c>
      <c r="B16" s="30"/>
      <c r="C16" s="30"/>
      <c r="D16" s="30"/>
      <c r="E16" s="30"/>
      <c r="F16" s="30"/>
    </row>
    <row r="17" spans="1:6" ht="15" x14ac:dyDescent="0.25">
      <c r="A17" s="50" t="s">
        <v>241</v>
      </c>
      <c r="B17" s="30"/>
      <c r="C17" s="30"/>
      <c r="D17" s="30"/>
      <c r="E17" s="30"/>
      <c r="F17" s="30"/>
    </row>
    <row r="18" spans="1:6" ht="15" x14ac:dyDescent="0.25">
      <c r="A18" s="29" t="s">
        <v>243</v>
      </c>
      <c r="B18" s="73"/>
      <c r="C18" s="30"/>
      <c r="D18" s="30"/>
      <c r="E18" s="30"/>
      <c r="F18" s="30"/>
    </row>
    <row r="19" spans="1:6" ht="15" x14ac:dyDescent="0.25">
      <c r="A19" s="29" t="s">
        <v>244</v>
      </c>
      <c r="B19" s="30"/>
      <c r="C19" s="30"/>
      <c r="D19" s="30"/>
      <c r="E19" s="30"/>
      <c r="F19" s="30"/>
    </row>
    <row r="20" spans="1:6" ht="30" x14ac:dyDescent="0.25">
      <c r="A20" s="29" t="s">
        <v>245</v>
      </c>
      <c r="B20" s="74"/>
      <c r="C20" s="74"/>
      <c r="D20" s="74"/>
      <c r="E20" s="74"/>
      <c r="F20" s="74"/>
    </row>
    <row r="21" spans="1:6" ht="30" x14ac:dyDescent="0.25">
      <c r="A21" s="29" t="s">
        <v>246</v>
      </c>
      <c r="B21" s="74"/>
      <c r="C21" s="74"/>
      <c r="D21" s="74"/>
      <c r="E21" s="74"/>
      <c r="F21" s="74"/>
    </row>
    <row r="22" spans="1:6" ht="30" x14ac:dyDescent="0.25">
      <c r="A22" s="29" t="s">
        <v>247</v>
      </c>
      <c r="B22" s="74"/>
      <c r="C22" s="74"/>
      <c r="D22" s="74"/>
      <c r="E22" s="74"/>
      <c r="F22" s="74"/>
    </row>
    <row r="23" spans="1:6" ht="15" x14ac:dyDescent="0.25">
      <c r="A23" s="29" t="s">
        <v>248</v>
      </c>
      <c r="B23" s="74"/>
      <c r="C23" s="74"/>
      <c r="D23" s="74"/>
      <c r="E23" s="74"/>
      <c r="F23" s="74"/>
    </row>
    <row r="24" spans="1:6" ht="15" x14ac:dyDescent="0.25">
      <c r="A24" s="29" t="s">
        <v>249</v>
      </c>
      <c r="B24" s="75"/>
      <c r="C24" s="30"/>
      <c r="D24" s="30"/>
      <c r="E24" s="30"/>
      <c r="F24" s="30"/>
    </row>
    <row r="25" spans="1:6" ht="15" x14ac:dyDescent="0.25">
      <c r="A25" s="29" t="s">
        <v>250</v>
      </c>
      <c r="B25" s="75"/>
      <c r="C25" s="30"/>
      <c r="D25" s="30"/>
      <c r="E25" s="30"/>
      <c r="F25" s="30"/>
    </row>
    <row r="26" spans="1:6" ht="15" x14ac:dyDescent="0.25">
      <c r="A26" s="37"/>
      <c r="B26" s="21"/>
      <c r="C26" s="21"/>
      <c r="D26" s="21"/>
      <c r="E26" s="21"/>
      <c r="F26" s="21"/>
    </row>
    <row r="27" spans="1:6" ht="15" x14ac:dyDescent="0.25">
      <c r="A27" s="5" t="s">
        <v>251</v>
      </c>
      <c r="B27" s="21"/>
      <c r="C27" s="21"/>
      <c r="D27" s="21"/>
      <c r="E27" s="21"/>
      <c r="F27" s="21"/>
    </row>
    <row r="28" spans="1:6" ht="15" x14ac:dyDescent="0.25">
      <c r="A28" s="29" t="s">
        <v>252</v>
      </c>
      <c r="B28" s="30"/>
      <c r="C28" s="30"/>
      <c r="D28" s="30"/>
      <c r="E28" s="30"/>
      <c r="F28" s="30"/>
    </row>
    <row r="29" spans="1:6" ht="15" x14ac:dyDescent="0.25">
      <c r="A29" s="37"/>
      <c r="B29" s="21"/>
      <c r="C29" s="21"/>
      <c r="D29" s="21"/>
      <c r="E29" s="21"/>
      <c r="F29" s="21"/>
    </row>
    <row r="30" spans="1:6" ht="15" x14ac:dyDescent="0.25">
      <c r="A30" s="5" t="s">
        <v>253</v>
      </c>
      <c r="B30" s="21"/>
      <c r="C30" s="21"/>
      <c r="D30" s="21"/>
      <c r="E30" s="21"/>
      <c r="F30" s="21"/>
    </row>
    <row r="31" spans="1:6" ht="15" x14ac:dyDescent="0.25">
      <c r="A31" s="29" t="s">
        <v>238</v>
      </c>
      <c r="B31" s="30"/>
      <c r="C31" s="30"/>
      <c r="D31" s="30"/>
      <c r="E31" s="30"/>
      <c r="F31" s="30"/>
    </row>
    <row r="32" spans="1:6" ht="15" x14ac:dyDescent="0.25">
      <c r="A32" s="29" t="s">
        <v>242</v>
      </c>
      <c r="B32" s="30"/>
      <c r="C32" s="30"/>
      <c r="D32" s="30"/>
      <c r="E32" s="30"/>
      <c r="F32" s="30"/>
    </row>
    <row r="33" spans="1:6" ht="15" x14ac:dyDescent="0.25">
      <c r="A33" s="29" t="s">
        <v>254</v>
      </c>
      <c r="B33" s="30"/>
      <c r="C33" s="30"/>
      <c r="D33" s="30"/>
      <c r="E33" s="30"/>
      <c r="F33" s="30"/>
    </row>
    <row r="34" spans="1:6" ht="15" x14ac:dyDescent="0.25">
      <c r="A34" s="37"/>
      <c r="B34" s="21"/>
      <c r="C34" s="21"/>
      <c r="D34" s="21"/>
      <c r="E34" s="21"/>
      <c r="F34" s="21"/>
    </row>
    <row r="35" spans="1:6" ht="15" x14ac:dyDescent="0.25">
      <c r="A35" s="5" t="s">
        <v>255</v>
      </c>
      <c r="B35" s="21"/>
      <c r="C35" s="21"/>
      <c r="D35" s="21"/>
      <c r="E35" s="21"/>
      <c r="F35" s="21"/>
    </row>
    <row r="36" spans="1:6" ht="15" x14ac:dyDescent="0.25">
      <c r="A36" s="29" t="s">
        <v>256</v>
      </c>
      <c r="B36" s="30"/>
      <c r="C36" s="30"/>
      <c r="D36" s="30"/>
      <c r="E36" s="30"/>
      <c r="F36" s="30"/>
    </row>
    <row r="37" spans="1:6" ht="15" x14ac:dyDescent="0.25">
      <c r="A37" s="29" t="s">
        <v>257</v>
      </c>
      <c r="B37" s="30"/>
      <c r="C37" s="30"/>
      <c r="D37" s="30"/>
      <c r="E37" s="30"/>
      <c r="F37" s="30"/>
    </row>
    <row r="38" spans="1:6" ht="15" x14ac:dyDescent="0.25">
      <c r="A38" s="29" t="s">
        <v>258</v>
      </c>
      <c r="B38" s="75"/>
      <c r="C38" s="30"/>
      <c r="D38" s="30"/>
      <c r="E38" s="30"/>
      <c r="F38" s="30"/>
    </row>
    <row r="39" spans="1:6" ht="15" x14ac:dyDescent="0.25">
      <c r="A39" s="37"/>
      <c r="B39" s="21"/>
      <c r="C39" s="21"/>
      <c r="D39" s="21"/>
      <c r="E39" s="21"/>
      <c r="F39" s="21"/>
    </row>
    <row r="40" spans="1:6" ht="15" x14ac:dyDescent="0.25">
      <c r="A40" s="5" t="s">
        <v>259</v>
      </c>
      <c r="B40" s="30"/>
      <c r="C40" s="30"/>
      <c r="D40" s="30"/>
      <c r="E40" s="30"/>
      <c r="F40" s="30"/>
    </row>
    <row r="41" spans="1:6" ht="15" x14ac:dyDescent="0.25">
      <c r="A41" s="37"/>
      <c r="B41" s="21"/>
      <c r="C41" s="21"/>
      <c r="D41" s="21"/>
      <c r="E41" s="21"/>
      <c r="F41" s="21"/>
    </row>
    <row r="42" spans="1:6" ht="15" x14ac:dyDescent="0.25">
      <c r="A42" s="5" t="s">
        <v>260</v>
      </c>
      <c r="B42" s="21"/>
      <c r="C42" s="21"/>
      <c r="D42" s="21"/>
      <c r="E42" s="21"/>
      <c r="F42" s="21"/>
    </row>
    <row r="43" spans="1:6" ht="15" x14ac:dyDescent="0.25">
      <c r="A43" s="29" t="s">
        <v>261</v>
      </c>
      <c r="B43" s="30"/>
      <c r="C43" s="30"/>
      <c r="D43" s="30"/>
      <c r="E43" s="30"/>
      <c r="F43" s="30"/>
    </row>
    <row r="44" spans="1:6" ht="15" x14ac:dyDescent="0.25">
      <c r="A44" s="29" t="s">
        <v>262</v>
      </c>
      <c r="B44" s="30"/>
      <c r="C44" s="30"/>
      <c r="D44" s="30"/>
      <c r="E44" s="30"/>
      <c r="F44" s="30"/>
    </row>
    <row r="45" spans="1:6" ht="15" x14ac:dyDescent="0.25">
      <c r="A45" s="29" t="s">
        <v>263</v>
      </c>
      <c r="B45" s="30"/>
      <c r="C45" s="30"/>
      <c r="D45" s="30"/>
      <c r="E45" s="30"/>
      <c r="F45" s="30"/>
    </row>
    <row r="46" spans="1:6" ht="15" x14ac:dyDescent="0.25">
      <c r="A46" s="37"/>
      <c r="B46" s="21"/>
      <c r="C46" s="21"/>
      <c r="D46" s="21"/>
      <c r="E46" s="21"/>
      <c r="F46" s="21"/>
    </row>
    <row r="47" spans="1:6" ht="30" x14ac:dyDescent="0.25">
      <c r="A47" s="5" t="s">
        <v>264</v>
      </c>
      <c r="B47" s="21"/>
      <c r="C47" s="21"/>
      <c r="D47" s="21"/>
      <c r="E47" s="21"/>
      <c r="F47" s="21"/>
    </row>
    <row r="48" spans="1:6" ht="15" x14ac:dyDescent="0.25">
      <c r="A48" s="29" t="s">
        <v>262</v>
      </c>
      <c r="B48" s="74"/>
      <c r="C48" s="74"/>
      <c r="D48" s="74"/>
      <c r="E48" s="74"/>
      <c r="F48" s="74"/>
    </row>
    <row r="49" spans="1:6" ht="15" x14ac:dyDescent="0.25">
      <c r="A49" s="29" t="s">
        <v>263</v>
      </c>
      <c r="B49" s="74"/>
      <c r="C49" s="74"/>
      <c r="D49" s="74"/>
      <c r="E49" s="74"/>
      <c r="F49" s="74"/>
    </row>
    <row r="50" spans="1:6" ht="15" x14ac:dyDescent="0.25">
      <c r="A50" s="37"/>
      <c r="B50" s="21"/>
      <c r="C50" s="21"/>
      <c r="D50" s="21"/>
      <c r="E50" s="21"/>
      <c r="F50" s="21"/>
    </row>
    <row r="51" spans="1:6" ht="15" x14ac:dyDescent="0.25">
      <c r="A51" s="5" t="s">
        <v>265</v>
      </c>
      <c r="B51" s="21"/>
      <c r="C51" s="21"/>
      <c r="D51" s="21"/>
      <c r="E51" s="21"/>
      <c r="F51" s="21"/>
    </row>
    <row r="52" spans="1:6" ht="15" x14ac:dyDescent="0.25">
      <c r="A52" s="29" t="s">
        <v>262</v>
      </c>
      <c r="B52" s="30"/>
      <c r="C52" s="30"/>
      <c r="D52" s="30"/>
      <c r="E52" s="30"/>
      <c r="F52" s="30"/>
    </row>
    <row r="53" spans="1:6" ht="15" x14ac:dyDescent="0.25">
      <c r="A53" s="29" t="s">
        <v>263</v>
      </c>
      <c r="B53" s="30"/>
      <c r="C53" s="30"/>
      <c r="D53" s="30"/>
      <c r="E53" s="30"/>
      <c r="F53" s="30"/>
    </row>
    <row r="54" spans="1:6" ht="15" x14ac:dyDescent="0.25">
      <c r="A54" s="29" t="s">
        <v>266</v>
      </c>
      <c r="B54" s="30"/>
      <c r="C54" s="30"/>
      <c r="D54" s="30"/>
      <c r="E54" s="30"/>
      <c r="F54" s="30"/>
    </row>
    <row r="55" spans="1:6" ht="15" x14ac:dyDescent="0.25">
      <c r="A55" s="37"/>
      <c r="B55" s="21"/>
      <c r="C55" s="21"/>
      <c r="D55" s="21"/>
      <c r="E55" s="21"/>
      <c r="F55" s="21"/>
    </row>
    <row r="56" spans="1:6" ht="44.25" customHeight="1" x14ac:dyDescent="0.25">
      <c r="A56" s="5" t="s">
        <v>267</v>
      </c>
      <c r="B56" s="21"/>
      <c r="C56" s="21"/>
      <c r="D56" s="21"/>
      <c r="E56" s="21"/>
      <c r="F56" s="21"/>
    </row>
    <row r="57" spans="1:6" ht="20.100000000000001" customHeight="1" x14ac:dyDescent="0.25">
      <c r="A57" s="29" t="s">
        <v>262</v>
      </c>
      <c r="B57" s="30"/>
      <c r="C57" s="30"/>
      <c r="D57" s="30"/>
      <c r="E57" s="30"/>
      <c r="F57" s="30"/>
    </row>
    <row r="58" spans="1:6" ht="20.100000000000001" customHeight="1" x14ac:dyDescent="0.25">
      <c r="A58" s="29" t="s">
        <v>263</v>
      </c>
      <c r="B58" s="30"/>
      <c r="C58" s="30"/>
      <c r="D58" s="30"/>
      <c r="E58" s="30"/>
      <c r="F58" s="30"/>
    </row>
    <row r="59" spans="1:6" ht="20.100000000000001" customHeight="1" x14ac:dyDescent="0.25">
      <c r="A59" s="37"/>
      <c r="B59" s="21"/>
      <c r="C59" s="21"/>
      <c r="D59" s="21"/>
      <c r="E59" s="21"/>
      <c r="F59" s="21"/>
    </row>
    <row r="60" spans="1:6" ht="20.100000000000001" customHeight="1" x14ac:dyDescent="0.25">
      <c r="A60" s="5" t="s">
        <v>268</v>
      </c>
      <c r="B60" s="21"/>
      <c r="C60" s="21"/>
      <c r="D60" s="21"/>
      <c r="E60" s="21"/>
      <c r="F60" s="21"/>
    </row>
    <row r="61" spans="1:6" ht="20.100000000000001" customHeight="1" x14ac:dyDescent="0.25">
      <c r="A61" s="29" t="s">
        <v>269</v>
      </c>
      <c r="B61" s="30"/>
      <c r="C61" s="30"/>
      <c r="D61" s="30"/>
      <c r="E61" s="30"/>
      <c r="F61" s="30"/>
    </row>
    <row r="62" spans="1:6" ht="20.100000000000001" customHeight="1" x14ac:dyDescent="0.25">
      <c r="A62" s="29" t="s">
        <v>270</v>
      </c>
      <c r="B62" s="75"/>
      <c r="C62" s="30"/>
      <c r="D62" s="30"/>
      <c r="E62" s="30"/>
      <c r="F62" s="30"/>
    </row>
    <row r="63" spans="1:6" ht="20.100000000000001" customHeight="1" x14ac:dyDescent="0.25">
      <c r="A63" s="37"/>
      <c r="B63" s="21"/>
      <c r="C63" s="21"/>
      <c r="D63" s="21"/>
      <c r="E63" s="21"/>
      <c r="F63" s="21"/>
    </row>
    <row r="64" spans="1:6" ht="20.100000000000001" customHeight="1" x14ac:dyDescent="0.25">
      <c r="A64" s="5" t="s">
        <v>271</v>
      </c>
      <c r="B64" s="21"/>
      <c r="C64" s="21"/>
      <c r="D64" s="21"/>
      <c r="E64" s="21"/>
      <c r="F64" s="21"/>
    </row>
    <row r="65" spans="1:6" ht="20.100000000000001" customHeight="1" x14ac:dyDescent="0.25">
      <c r="A65" s="29" t="s">
        <v>272</v>
      </c>
      <c r="B65" s="30"/>
      <c r="C65" s="30"/>
      <c r="D65" s="30"/>
      <c r="E65" s="30"/>
      <c r="F65" s="30"/>
    </row>
    <row r="66" spans="1:6" ht="20.100000000000001" customHeight="1" x14ac:dyDescent="0.25">
      <c r="A66" s="29" t="s">
        <v>273</v>
      </c>
      <c r="B66" s="30"/>
      <c r="C66" s="30"/>
      <c r="D66" s="30"/>
      <c r="E66" s="30"/>
      <c r="F66" s="30"/>
    </row>
    <row r="67" spans="1:6" ht="20.100000000000001" customHeight="1" x14ac:dyDescent="0.25">
      <c r="A67" s="71"/>
      <c r="B67" s="26"/>
      <c r="C67" s="26"/>
      <c r="D67" s="26"/>
      <c r="E67" s="26"/>
      <c r="F67" s="2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6aa8a68a-ab09-4ac8-a697-fdce915bc567"/>
    <ds:schemaRef ds:uri="http://purl.org/dc/terms/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2024-07-30T19:28:29Z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